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Financijski planovi 2025-2027\"/>
    </mc:Choice>
  </mc:AlternateContent>
  <xr:revisionPtr revIDLastSave="0" documentId="8_{9093C710-1D2F-4C62-A022-7ED5A67124A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ažetak" sheetId="2" r:id="rId1"/>
    <sheet name="Račun prihoda i rashoda" sheetId="3" r:id="rId2"/>
    <sheet name="Račun financiranja" sheetId="4" r:id="rId3"/>
    <sheet name="Posebni dio" sheetId="5" r:id="rId4"/>
  </sheets>
  <definedNames>
    <definedName name="__S0A_Master_DS__X" localSheetId="0">Sažetak!$A$8:$F$26</definedName>
    <definedName name="__S0A_Naslov_DS__" localSheetId="0">Sažetak!$A$1:$F$7</definedName>
    <definedName name="__S1A_G01_DS__X" localSheetId="2">'Račun financiranja'!#REF!</definedName>
    <definedName name="__S1A_G01_DS__X" localSheetId="1">'Račun prihoda i rashoda'!$A$7:$F$19</definedName>
    <definedName name="__S1A_G02_DS__X" localSheetId="2">'Račun financiranja'!#REF!</definedName>
    <definedName name="__S1A_G02_DS__X" localSheetId="1">'Račun prihoda i rashoda'!$A$8:$F$12</definedName>
    <definedName name="__S1A_G03_DS__X" localSheetId="2">'Račun financiranja'!#REF!</definedName>
    <definedName name="__S1A_G03_DS__X" localSheetId="1">'Račun prihoda i rashoda'!$A$9:$F$10</definedName>
    <definedName name="__S1A_Master_DS__X" localSheetId="2">'Račun financiranja'!#REF!</definedName>
    <definedName name="__S1A_Master_DS__X" localSheetId="1">'Račun prihoda i rashoda'!$A$10:$F$10</definedName>
    <definedName name="__S1A_Naslov_DS__" localSheetId="2">'Račun financiranja'!$A$1:$F$6</definedName>
    <definedName name="__S1A_Naslov_DS__" localSheetId="1">'Račun prihoda i rashoda'!$A$1:$F$6</definedName>
    <definedName name="__S2A_G01_DS__X" localSheetId="3">'Posebni dio'!$A$6:$D$98</definedName>
    <definedName name="__S2A_G02_DS__X" localSheetId="3">'Posebni dio'!$A$7:$D$98</definedName>
    <definedName name="__S2A_G02D__" localSheetId="3">'Posebni dio'!$A$9:$D$9</definedName>
    <definedName name="__S2A_G03_DS__X" localSheetId="3">'Posebni dio'!$A$12:$D$98</definedName>
    <definedName name="__S2A_G04_DS__X" localSheetId="3">'Posebni dio'!$A$13:$D$98</definedName>
    <definedName name="__S2A_G05_DS__X" localSheetId="3">'Posebni dio'!$A$14:$D$38</definedName>
    <definedName name="__S2A_G06_DS__X" localSheetId="3">'Posebni dio'!$A$15:$D$19</definedName>
    <definedName name="__S2A_Master_DS__X" localSheetId="3">'Posebni dio'!$A$16:$D$16</definedName>
    <definedName name="__S2A_Naslov_DS__" localSheetId="3">'Posebni dio'!$A$1:$D$5</definedName>
    <definedName name="S0A_RedoviSveuk" localSheetId="0">Sažetak!#REF!</definedName>
    <definedName name="S0A_Ver1" localSheetId="0">Sažetak!$A$8:$F$26</definedName>
    <definedName name="S1A_RedoviSveuk" localSheetId="2">'Račun financiranja'!$A$7:$F$7</definedName>
    <definedName name="S1A_RedoviSveuk" localSheetId="1">'Račun prihoda i rashoda'!$A$20:$F$20</definedName>
    <definedName name="S2A_GDET01_Redovi" localSheetId="3">'Posebni dio'!$A$8:$D$9</definedName>
    <definedName name="S2A_RedoviSveuk" localSheetId="3">'Posebni dio'!$A$99:$D$99</definedName>
  </definedNames>
  <calcPr calcId="181029"/>
</workbook>
</file>

<file path=xl/calcChain.xml><?xml version="1.0" encoding="utf-8"?>
<calcChain xmlns="http://schemas.openxmlformats.org/spreadsheetml/2006/main">
  <c r="H35" i="3" l="1"/>
  <c r="H27" i="3"/>
  <c r="H33" i="3"/>
  <c r="H31" i="3"/>
  <c r="H28" i="3"/>
  <c r="H47" i="3"/>
  <c r="H41" i="3"/>
  <c r="H36" i="3"/>
  <c r="C97" i="5"/>
  <c r="C94" i="5"/>
  <c r="C75" i="5" s="1"/>
  <c r="C76" i="5"/>
  <c r="C69" i="5"/>
  <c r="C66" i="5"/>
  <c r="C42" i="5"/>
  <c r="C40" i="5"/>
  <c r="C37" i="5"/>
  <c r="C35" i="5"/>
  <c r="C20" i="5"/>
  <c r="C14" i="5" s="1"/>
  <c r="C15" i="5"/>
  <c r="D5" i="5"/>
  <c r="C5" i="5"/>
  <c r="D30" i="4"/>
  <c r="C30" i="4"/>
  <c r="F30" i="4" s="1"/>
  <c r="B30" i="4"/>
  <c r="E30" i="4" s="1"/>
  <c r="D29" i="4"/>
  <c r="E29" i="4" s="1"/>
  <c r="C29" i="4"/>
  <c r="B29" i="4"/>
  <c r="D24" i="4"/>
  <c r="C24" i="4"/>
  <c r="F24" i="4" s="1"/>
  <c r="B24" i="4"/>
  <c r="E24" i="4" s="1"/>
  <c r="D23" i="4"/>
  <c r="F23" i="4" s="1"/>
  <c r="C23" i="4"/>
  <c r="B23" i="4"/>
  <c r="F13" i="4"/>
  <c r="E13" i="4"/>
  <c r="D13" i="4"/>
  <c r="B13" i="4"/>
  <c r="D12" i="4"/>
  <c r="E12" i="4" s="1"/>
  <c r="B12" i="4"/>
  <c r="F7" i="4"/>
  <c r="E7" i="4"/>
  <c r="D7" i="4"/>
  <c r="B7" i="4"/>
  <c r="D6" i="4"/>
  <c r="B6" i="4"/>
  <c r="D119" i="3"/>
  <c r="C119" i="3"/>
  <c r="B119" i="3"/>
  <c r="E119" i="3" s="1"/>
  <c r="F118" i="3"/>
  <c r="E118" i="3"/>
  <c r="D117" i="3"/>
  <c r="C117" i="3"/>
  <c r="F117" i="3" s="1"/>
  <c r="B117" i="3"/>
  <c r="D116" i="3"/>
  <c r="C116" i="3"/>
  <c r="B116" i="3"/>
  <c r="F105" i="3"/>
  <c r="E105" i="3"/>
  <c r="D104" i="3"/>
  <c r="C104" i="3"/>
  <c r="B104" i="3"/>
  <c r="F103" i="3"/>
  <c r="E103" i="3"/>
  <c r="D102" i="3"/>
  <c r="C102" i="3"/>
  <c r="B102" i="3"/>
  <c r="F101" i="3"/>
  <c r="E101" i="3"/>
  <c r="D100" i="3"/>
  <c r="C100" i="3"/>
  <c r="F100" i="3" s="1"/>
  <c r="B100" i="3"/>
  <c r="E100" i="3" s="1"/>
  <c r="D99" i="3"/>
  <c r="F99" i="3" s="1"/>
  <c r="C99" i="3"/>
  <c r="B99" i="3"/>
  <c r="B94" i="3"/>
  <c r="F93" i="3"/>
  <c r="E93" i="3"/>
  <c r="D92" i="3"/>
  <c r="C92" i="3"/>
  <c r="F92" i="3" s="1"/>
  <c r="B92" i="3"/>
  <c r="F91" i="3"/>
  <c r="E91" i="3"/>
  <c r="D90" i="3"/>
  <c r="D94" i="3" s="1"/>
  <c r="C90" i="3"/>
  <c r="B90" i="3"/>
  <c r="F89" i="3"/>
  <c r="E89" i="3"/>
  <c r="D88" i="3"/>
  <c r="C88" i="3"/>
  <c r="F88" i="3" s="1"/>
  <c r="B88" i="3"/>
  <c r="E88" i="3" s="1"/>
  <c r="D87" i="3"/>
  <c r="F87" i="3" s="1"/>
  <c r="C87" i="3"/>
  <c r="B87" i="3"/>
  <c r="D75" i="3"/>
  <c r="D69" i="3" s="1"/>
  <c r="B75" i="3"/>
  <c r="B69" i="3" s="1"/>
  <c r="D70" i="3"/>
  <c r="B70" i="3"/>
  <c r="B68" i="3"/>
  <c r="D64" i="3"/>
  <c r="B64" i="3"/>
  <c r="D63" i="3"/>
  <c r="B63" i="3"/>
  <c r="D57" i="3"/>
  <c r="B57" i="3"/>
  <c r="D47" i="3"/>
  <c r="B47" i="3"/>
  <c r="D41" i="3"/>
  <c r="B41" i="3"/>
  <c r="D36" i="3"/>
  <c r="B36" i="3"/>
  <c r="D33" i="3"/>
  <c r="B33" i="3"/>
  <c r="D31" i="3"/>
  <c r="B31" i="3"/>
  <c r="D28" i="3"/>
  <c r="B28" i="3"/>
  <c r="D25" i="3"/>
  <c r="F25" i="3" s="1"/>
  <c r="B25" i="3"/>
  <c r="D17" i="3"/>
  <c r="B17" i="3"/>
  <c r="D16" i="3"/>
  <c r="B16" i="3"/>
  <c r="D14" i="3"/>
  <c r="B14" i="3"/>
  <c r="D13" i="3"/>
  <c r="B13" i="3"/>
  <c r="D11" i="3"/>
  <c r="D20" i="3" s="1"/>
  <c r="B11" i="3"/>
  <c r="B8" i="3" s="1"/>
  <c r="D9" i="3"/>
  <c r="B9" i="3"/>
  <c r="D8" i="3"/>
  <c r="D6" i="3"/>
  <c r="F6" i="3" s="1"/>
  <c r="B6" i="3"/>
  <c r="D25" i="2"/>
  <c r="C25" i="2"/>
  <c r="B25" i="2"/>
  <c r="E25" i="2" s="1"/>
  <c r="F24" i="2"/>
  <c r="E24" i="2"/>
  <c r="F23" i="2"/>
  <c r="E23" i="2"/>
  <c r="F22" i="2"/>
  <c r="E22" i="2"/>
  <c r="D22" i="2"/>
  <c r="C22" i="2"/>
  <c r="B22" i="2"/>
  <c r="F21" i="2"/>
  <c r="E21" i="2"/>
  <c r="F20" i="2"/>
  <c r="E20" i="2"/>
  <c r="D19" i="2"/>
  <c r="E19" i="2" s="1"/>
  <c r="C19" i="2"/>
  <c r="B19" i="2"/>
  <c r="F18" i="2"/>
  <c r="E18" i="2"/>
  <c r="D18" i="2"/>
  <c r="C18" i="2"/>
  <c r="B18" i="2"/>
  <c r="D14" i="2"/>
  <c r="D26" i="2" s="1"/>
  <c r="C14" i="2"/>
  <c r="B14" i="2"/>
  <c r="E13" i="2"/>
  <c r="D13" i="2"/>
  <c r="C13" i="2"/>
  <c r="F13" i="2" s="1"/>
  <c r="B13" i="2"/>
  <c r="F12" i="2"/>
  <c r="E12" i="2"/>
  <c r="F11" i="2"/>
  <c r="E11" i="2"/>
  <c r="F10" i="2"/>
  <c r="D10" i="2"/>
  <c r="C10" i="2"/>
  <c r="B10" i="2"/>
  <c r="E10" i="2" s="1"/>
  <c r="F9" i="2"/>
  <c r="E9" i="2"/>
  <c r="F8" i="2"/>
  <c r="E8" i="2"/>
  <c r="D7" i="2"/>
  <c r="F7" i="2" s="1"/>
  <c r="C7" i="2"/>
  <c r="B7" i="2"/>
  <c r="F102" i="3" l="1"/>
  <c r="D35" i="3"/>
  <c r="D26" i="3" s="1"/>
  <c r="B106" i="3"/>
  <c r="F104" i="3"/>
  <c r="B35" i="3"/>
  <c r="B77" i="3" s="1"/>
  <c r="F25" i="2"/>
  <c r="F29" i="4"/>
  <c r="F19" i="2"/>
  <c r="E94" i="3"/>
  <c r="C39" i="5"/>
  <c r="C99" i="5" s="1"/>
  <c r="E14" i="2"/>
  <c r="C94" i="3"/>
  <c r="F94" i="3" s="1"/>
  <c r="E6" i="4"/>
  <c r="F12" i="4"/>
  <c r="F14" i="2"/>
  <c r="D7" i="3"/>
  <c r="E90" i="3"/>
  <c r="E99" i="3"/>
  <c r="E104" i="3"/>
  <c r="E116" i="3"/>
  <c r="E117" i="3"/>
  <c r="F6" i="4"/>
  <c r="F90" i="3"/>
  <c r="E92" i="3"/>
  <c r="E102" i="3"/>
  <c r="C106" i="3"/>
  <c r="F116" i="3"/>
  <c r="F119" i="3"/>
  <c r="B26" i="3"/>
  <c r="E23" i="4"/>
  <c r="D106" i="3"/>
  <c r="C26" i="2"/>
  <c r="F26" i="2" s="1"/>
  <c r="B27" i="3"/>
  <c r="B20" i="3"/>
  <c r="E20" i="3" s="1"/>
  <c r="E87" i="3"/>
  <c r="E6" i="3"/>
  <c r="E26" i="2"/>
  <c r="D68" i="3"/>
  <c r="B7" i="3"/>
  <c r="D27" i="3"/>
  <c r="E7" i="2"/>
  <c r="E25" i="3"/>
  <c r="C13" i="5" l="1"/>
  <c r="C12" i="5"/>
  <c r="F106" i="3"/>
  <c r="D77" i="3"/>
  <c r="E77" i="3" s="1"/>
  <c r="E7" i="3"/>
  <c r="E106" i="3"/>
  <c r="E26" i="3"/>
</calcChain>
</file>

<file path=xl/sharedStrings.xml><?xml version="1.0" encoding="utf-8"?>
<sst xmlns="http://schemas.openxmlformats.org/spreadsheetml/2006/main" count="302" uniqueCount="163">
  <si>
    <t>DRŽAVNI ARHIV U VARAŽDINU</t>
  </si>
  <si>
    <t>IZVRŠENJE FINANCIJSKOG PLANA PRORAČUNSKOG KORISNIKA DRŽAVNOG PRORAČUNA ZA 2025. GODINU</t>
  </si>
  <si>
    <t>I. OPĆI DIO</t>
  </si>
  <si>
    <t>SAŽETAK  RAČUNA PRIHODA I RASHODA I RAČUNA FINANCIRANJA</t>
  </si>
  <si>
    <t>A. SAŽETAK  RAČUNA PRIHODA I RASHODA</t>
  </si>
  <si>
    <t>Brojčana oznaka i naziv</t>
  </si>
  <si>
    <t>Ostvarenje /
Izvršenje
01.-12.2024.</t>
  </si>
  <si>
    <t>Izvorni plan
2025.</t>
  </si>
  <si>
    <t>Ostvarenje /
Izvršenje
01.-12.2025.</t>
  </si>
  <si>
    <t>Indeks
izvršenja
01.-12.2024.</t>
  </si>
  <si>
    <t>Indeks
izvršenja
01.-12.2025.</t>
  </si>
  <si>
    <t>1</t>
  </si>
  <si>
    <t>6 Prihodi poslovanja</t>
  </si>
  <si>
    <t>7 Prihodi od prodaje nefinancijske imovine</t>
  </si>
  <si>
    <t xml:space="preserve">PRIHODI </t>
  </si>
  <si>
    <t>3 Rashodi poslovanja</t>
  </si>
  <si>
    <t>4 Rashodi za nabavu nefinancijske imovine</t>
  </si>
  <si>
    <t xml:space="preserve">RASHODI </t>
  </si>
  <si>
    <t>Razlika - višak/manjak</t>
  </si>
  <si>
    <t>B. SAŽETAK  RAČUNA FINANCIRANJA</t>
  </si>
  <si>
    <t>8 Primici od financijske imovine i zaduživanja</t>
  </si>
  <si>
    <t>5 Izdaci za financijsku imovinu i otplate zajmova</t>
  </si>
  <si>
    <t>RAZLIKA PRIMITAKA I IZDATAKA (8 - 5)</t>
  </si>
  <si>
    <t>PRIJENOS SREDSTAVA IZ PRETHODNE GODINE</t>
  </si>
  <si>
    <t>PRIJENOS SREDSTAVA U SLJEDEĆE RAZDOBLJE/GODINU</t>
  </si>
  <si>
    <t>Neto financiranje: (8 - 5) + Donos - Prijenos</t>
  </si>
  <si>
    <t xml:space="preserve">VIŠAK/MANJAK + NETO FINANCIRANJE </t>
  </si>
  <si>
    <t>RAČUN PRIHODA I RASHODA</t>
  </si>
  <si>
    <t xml:space="preserve">IZVJEŠTAJ O PRIHODIMA I RASHODIMA PREMA EKONOMSKOJ KLASIFIKACIJI </t>
  </si>
  <si>
    <t>PRIHODI</t>
  </si>
  <si>
    <t>Brojčana oznaka i naziv grupe</t>
  </si>
  <si>
    <t xml:space="preserve"> 63 Pomoći iz inozemstva i od subjekata unutar općeg proračuna</t>
  </si>
  <si>
    <t xml:space="preserve">  636 Pomoći proračunskim korisnicima iz proračuna koji im nije nadležan</t>
  </si>
  <si>
    <t xml:space="preserve">   6361 Tekuće pomoći proračunskim korisnicima iz proračuna koji im nije nadležan</t>
  </si>
  <si>
    <t xml:space="preserve">  639 Prijenosi između proračunskih korisnika istog proračuna</t>
  </si>
  <si>
    <t xml:space="preserve">   6394 Kapitalni prijenosi između proračunskih korisnika istog proračuna temeljem prije</t>
  </si>
  <si>
    <t xml:space="preserve"> 66 Prihodi od prodaje proizvoda i robe te pruženih usluga, prihodi od donacija te p</t>
  </si>
  <si>
    <t xml:space="preserve">  661 Prihodi od prodaje proizvoda i robe te pruženih usluga</t>
  </si>
  <si>
    <t xml:space="preserve">   6615 Prihodi od pruženih usluga</t>
  </si>
  <si>
    <t xml:space="preserve"> 67 Prihodi iz nadležnog proračuna i od HZZO-a temeljem ugovornih obveza</t>
  </si>
  <si>
    <t xml:space="preserve">  671 Prihodi iz nadležnog proračuna za financiranje redovne djelatnosti proračunskih</t>
  </si>
  <si>
    <t xml:space="preserve">   6711 Prihodi iz nadležnog proračuna za financiranje rashoda poslovanja</t>
  </si>
  <si>
    <t xml:space="preserve">   6712 Prihodi iz nadležnog proračuna za financiranje rashoda za nabavu nefinancijske i</t>
  </si>
  <si>
    <t>SVEUKUPNO:</t>
  </si>
  <si>
    <t>RASHODI</t>
  </si>
  <si>
    <t xml:space="preserve"> 31 Rashodi za zaposlene</t>
  </si>
  <si>
    <t xml:space="preserve">  311 Plaće (Bruto)</t>
  </si>
  <si>
    <t xml:space="preserve">   3111 Plaće za redovan rad</t>
  </si>
  <si>
    <t xml:space="preserve">   3113 Plaće za prekovremeni rad</t>
  </si>
  <si>
    <t xml:space="preserve">  312 Ostali rashodi za zaposlene</t>
  </si>
  <si>
    <t xml:space="preserve">   3121 Ostali rashodi za zaposlene</t>
  </si>
  <si>
    <t xml:space="preserve">  313 Doprinosi na plaće</t>
  </si>
  <si>
    <t xml:space="preserve">   3132 Doprinosi za obvezno zdravstveno osiguranje</t>
  </si>
  <si>
    <t xml:space="preserve"> 32 Materijalni rashodi</t>
  </si>
  <si>
    <t xml:space="preserve">  321 Naknade troškova zaposlenima</t>
  </si>
  <si>
    <t xml:space="preserve">   3211 Službena putovanja</t>
  </si>
  <si>
    <t xml:space="preserve">   3212 Naknade za prijevoz, za rad na terenu i odvojeni život</t>
  </si>
  <si>
    <t xml:space="preserve">   3213 Stručno usavršavanje zaposlenika</t>
  </si>
  <si>
    <t xml:space="preserve">   3214 Ostale naknade troškova zaposlenima</t>
  </si>
  <si>
    <t xml:space="preserve">  322 Rashodi za materijal i energiju</t>
  </si>
  <si>
    <t xml:space="preserve">   3221 Uredski materijal i ostali materijalni rashodi</t>
  </si>
  <si>
    <t xml:space="preserve">   3223 Energija</t>
  </si>
  <si>
    <t xml:space="preserve">   3224 Materijal i dijelovi za tekuće i investicijsko održavanje</t>
  </si>
  <si>
    <t xml:space="preserve">   3225 Sitni inventar i autogume</t>
  </si>
  <si>
    <t xml:space="preserve">   3227 Službena, radna i zaštitna odjeća i obuća</t>
  </si>
  <si>
    <t xml:space="preserve">  323 Rashodi za usluge</t>
  </si>
  <si>
    <t xml:space="preserve">   3231 Usluge telefona, interneta, pošte i prijevoza</t>
  </si>
  <si>
    <t xml:space="preserve">   3232 Usluge tekućeg i investicijskog održavanja</t>
  </si>
  <si>
    <t xml:space="preserve">   3233 Usluge promidžbe i informiranja</t>
  </si>
  <si>
    <t xml:space="preserve">   3234 Komunalne usluge</t>
  </si>
  <si>
    <t xml:space="preserve">   3235 Zakupnine i najamnine</t>
  </si>
  <si>
    <t xml:space="preserve">   3236 Zdravstvene i veterinarske usluge</t>
  </si>
  <si>
    <t xml:space="preserve">   3237 Intelektualne i osobne usluge</t>
  </si>
  <si>
    <t xml:space="preserve">   3238 Računalne usluge</t>
  </si>
  <si>
    <t xml:space="preserve">   3239 Ostale usluge</t>
  </si>
  <si>
    <t xml:space="preserve">  329 Ostali nespomenuti rashodi poslovanja</t>
  </si>
  <si>
    <t xml:space="preserve">   3292 Premije osiguranja</t>
  </si>
  <si>
    <t xml:space="preserve">   3293 Reprezentacija</t>
  </si>
  <si>
    <t xml:space="preserve">   3294 Članarine i norme</t>
  </si>
  <si>
    <t xml:space="preserve">   3295 Pristojbe i naknade</t>
  </si>
  <si>
    <t xml:space="preserve">   3299 Ostali nespomenuti rashodi poslovanja</t>
  </si>
  <si>
    <t xml:space="preserve"> 34 Financijski rashodi</t>
  </si>
  <si>
    <t xml:space="preserve">  343 Ostali financijski rashodi</t>
  </si>
  <si>
    <t xml:space="preserve">   3431 Bankarske usluge i usluge platnog prometa</t>
  </si>
  <si>
    <t xml:space="preserve">   3433 Zatezne kamate</t>
  </si>
  <si>
    <t xml:space="preserve">   3434 Ostali nespomenuti financijski rashodi</t>
  </si>
  <si>
    <t xml:space="preserve"> 42 Rashodi za nabavu proizvedene dugotrajne imovine</t>
  </si>
  <si>
    <t xml:space="preserve">  422 Postrojenja i oprema</t>
  </si>
  <si>
    <t xml:space="preserve">   4221 Uredska oprema i namještaj</t>
  </si>
  <si>
    <t xml:space="preserve">   4222 Komunikacijska oprema</t>
  </si>
  <si>
    <t xml:space="preserve">   4223 Oprema za održavanje i zaštitu</t>
  </si>
  <si>
    <t xml:space="preserve">   4227 Uređaji, strojevi i oprema za ostale namjene</t>
  </si>
  <si>
    <t xml:space="preserve">  426 Nematerijalna proizvedena imovina</t>
  </si>
  <si>
    <t xml:space="preserve">   4262 Ulaganja u računalne programe</t>
  </si>
  <si>
    <t>IZVJEŠTAJ O PRIHODIMA I RASHODIMA PREMA IZVORIMA FINANCIRANJA</t>
  </si>
  <si>
    <t xml:space="preserve"> 11 IZ PRORAČUNA</t>
  </si>
  <si>
    <t>3 VLASTITI PRIHODI</t>
  </si>
  <si>
    <t xml:space="preserve"> 31 VLASTITI PRIHODI</t>
  </si>
  <si>
    <t>5 POMOĆI</t>
  </si>
  <si>
    <t xml:space="preserve"> 52 ŽUP., GRAD, OPĆINA</t>
  </si>
  <si>
    <t>IZVJEŠTAJ O RASHODIMA PREMA FUNKCIJSKOJ KLASIFIKACIJI</t>
  </si>
  <si>
    <t xml:space="preserve"> </t>
  </si>
  <si>
    <t xml:space="preserve">  </t>
  </si>
  <si>
    <t xml:space="preserve"> RAČUN FINANCIRANJA</t>
  </si>
  <si>
    <t>IZVJEŠTAJ RAČUNA FINANCIRANJA PREMA EKONOMSKOJ KLASIFIKACIJI</t>
  </si>
  <si>
    <t>PRIMICI</t>
  </si>
  <si>
    <t>IZDACI</t>
  </si>
  <si>
    <t>IZVJEŠTAJ RAČUNA FINANCIRANJA PREMA IZVORIMA FINANCIRANJA</t>
  </si>
  <si>
    <t>II. POSEBNI DIO</t>
  </si>
  <si>
    <t>IZVJEŠTAJ PO PROGRAMSKOJ KLASIFIKACIJI</t>
  </si>
  <si>
    <t>RASHODI I IZDACI</t>
  </si>
  <si>
    <t xml:space="preserve">            Rekapitulacija izvora financiranja</t>
  </si>
  <si>
    <t xml:space="preserve">            11 IZ PRORAČUNA</t>
  </si>
  <si>
    <t xml:space="preserve">            31 VLASTITI PRIHODI</t>
  </si>
  <si>
    <t xml:space="preserve">            52 ŽUP., GRAD, OPĆINA</t>
  </si>
  <si>
    <t xml:space="preserve">   </t>
  </si>
  <si>
    <t xml:space="preserve">    OSNOVNI PLAN</t>
  </si>
  <si>
    <t xml:space="preserve">    11 IZ PRORAČUNA</t>
  </si>
  <si>
    <t xml:space="preserve">     31 Rashodi za zaposlene</t>
  </si>
  <si>
    <t xml:space="preserve">      3111 Plaće za redovan rad</t>
  </si>
  <si>
    <t xml:space="preserve">      3113 Plaće za prekovremeni rad</t>
  </si>
  <si>
    <t xml:space="preserve">      3121 Ostali rashodi za zaposlene</t>
  </si>
  <si>
    <t xml:space="preserve">      3132 Doprinosi za obvezno zdravstveno osiguranje</t>
  </si>
  <si>
    <t xml:space="preserve">     32 Materijalni rashodi</t>
  </si>
  <si>
    <t xml:space="preserve">      3211 Službena putovanja</t>
  </si>
  <si>
    <t xml:space="preserve">      3212 Naknade za prijevoz, za rad na terenu i odvojeni život</t>
  </si>
  <si>
    <t xml:space="preserve">      3213 Stručno usavršavanje zaposlenika</t>
  </si>
  <si>
    <t xml:space="preserve">      3221 Uredski materijal i ostali materijalni rashodi</t>
  </si>
  <si>
    <t xml:space="preserve">      3223 Energija</t>
  </si>
  <si>
    <t xml:space="preserve">      3231 Usluge telefona, interneta, pošte i prijevoza</t>
  </si>
  <si>
    <t xml:space="preserve">      3232 Usluge tekućeg i investicijskog održavanja</t>
  </si>
  <si>
    <t xml:space="preserve">      3233 Usluge promidžbe i informiranja</t>
  </si>
  <si>
    <t xml:space="preserve">      3234 Komunalne usluge</t>
  </si>
  <si>
    <t xml:space="preserve">      3235 Zakupnine i najamnine</t>
  </si>
  <si>
    <t xml:space="preserve">      3236 Zdravstvene i veterinarske usluge</t>
  </si>
  <si>
    <t xml:space="preserve">      3238 Računalne usluge</t>
  </si>
  <si>
    <t xml:space="preserve">      3239 Ostale usluge</t>
  </si>
  <si>
    <t xml:space="preserve">      3292 Premije osiguranja</t>
  </si>
  <si>
    <t xml:space="preserve">     34 Financijski rashodi</t>
  </si>
  <si>
    <t xml:space="preserve">      3431 Bankarske usluge i usluge platnog prometa</t>
  </si>
  <si>
    <t xml:space="preserve">     42 Rashodi za nabavu proizvedene dugotrajne imovine</t>
  </si>
  <si>
    <t xml:space="preserve">      4221 Uredska oprema i namještaj</t>
  </si>
  <si>
    <t xml:space="preserve">    31 VLASTITI PRIHODI</t>
  </si>
  <si>
    <t xml:space="preserve">      3214 Ostale naknade troškova zaposlenima</t>
  </si>
  <si>
    <t xml:space="preserve">      3224 Materijal i dijelovi za tekuće i investicijsko održavanje</t>
  </si>
  <si>
    <t xml:space="preserve">      3225 Sitni inventar i autogume</t>
  </si>
  <si>
    <t xml:space="preserve">      3227 Službena, radna i zaštitna odjeća i obuća</t>
  </si>
  <si>
    <t xml:space="preserve">      3237 Intelektualne i osobne usluge</t>
  </si>
  <si>
    <t xml:space="preserve">      3293 Reprezentacija</t>
  </si>
  <si>
    <t xml:space="preserve">      3294 Članarine i norme</t>
  </si>
  <si>
    <t xml:space="preserve">      3295 Pristojbe i naknade</t>
  </si>
  <si>
    <t xml:space="preserve">      3299 Ostali nespomenuti rashodi poslovanja</t>
  </si>
  <si>
    <t xml:space="preserve">      3433 Zatezne kamate</t>
  </si>
  <si>
    <t xml:space="preserve">      4222 Komunikacijska oprema</t>
  </si>
  <si>
    <t xml:space="preserve">      4223 Oprema za održavanje i zaštitu</t>
  </si>
  <si>
    <t xml:space="preserve">      4227 Uređaji, strojevi i oprema za ostale namjene</t>
  </si>
  <si>
    <t xml:space="preserve">      4262 Ulaganja u računalne programe</t>
  </si>
  <si>
    <t xml:space="preserve">    52 ŽUP., GRAD, OPĆINA</t>
  </si>
  <si>
    <t xml:space="preserve">      3434 Ostali nespomenuti financijski rashodi</t>
  </si>
  <si>
    <t>1 PRORAČUN</t>
  </si>
  <si>
    <t>904.387,61</t>
  </si>
  <si>
    <t>20.976,30</t>
  </si>
  <si>
    <t>6.389.147,01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</si>
</sst>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3743705557422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3" tint="0.79992065187536243"/>
        <bgColor auto="1"/>
      </patternFill>
    </fill>
    <fill>
      <patternFill patternType="solid">
        <fgColor theme="5" tint="0.79992065187536243"/>
        <bgColor auto="1"/>
      </patternFill>
    </fill>
    <fill>
      <patternFill patternType="solid">
        <fgColor theme="6" tint="0.79992065187536243"/>
        <bgColor auto="1"/>
      </patternFill>
    </fill>
    <fill>
      <patternFill patternType="solid">
        <fgColor theme="7" tint="0.79992065187536243"/>
        <bgColor auto="1"/>
      </patternFill>
    </fill>
    <fill>
      <patternFill patternType="solid">
        <fgColor theme="8" tint="0.79992065187536243"/>
        <bgColor auto="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9" fontId="9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" fontId="11" fillId="0" borderId="1" xfId="0" applyNumberFormat="1" applyFont="1" applyBorder="1" applyAlignment="1">
      <alignment horizontal="right" vertical="center"/>
    </xf>
    <xf numFmtId="10" fontId="11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10" fontId="5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right" vertical="center"/>
    </xf>
    <xf numFmtId="10" fontId="1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quotePrefix="1" applyFont="1"/>
    <xf numFmtId="0" fontId="13" fillId="3" borderId="2" xfId="0" applyFont="1" applyFill="1" applyBorder="1" applyAlignment="1">
      <alignment horizontal="left" vertical="center"/>
    </xf>
    <xf numFmtId="164" fontId="13" fillId="3" borderId="2" xfId="0" applyNumberFormat="1" applyFont="1" applyFill="1" applyBorder="1" applyAlignment="1">
      <alignment horizontal="right" vertical="center"/>
    </xf>
    <xf numFmtId="10" fontId="13" fillId="3" borderId="2" xfId="0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/>
    </xf>
    <xf numFmtId="164" fontId="14" fillId="4" borderId="3" xfId="0" applyNumberFormat="1" applyFont="1" applyFill="1" applyBorder="1" applyAlignment="1">
      <alignment horizontal="right" vertical="center"/>
    </xf>
    <xf numFmtId="10" fontId="14" fillId="4" borderId="3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left" vertical="center"/>
    </xf>
    <xf numFmtId="164" fontId="9" fillId="5" borderId="3" xfId="0" applyNumberFormat="1" applyFont="1" applyFill="1" applyBorder="1" applyAlignment="1">
      <alignment horizontal="right" vertical="center"/>
    </xf>
    <xf numFmtId="10" fontId="9" fillId="5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164" fontId="11" fillId="0" borderId="3" xfId="0" applyNumberFormat="1" applyFont="1" applyBorder="1" applyAlignment="1">
      <alignment horizontal="right" vertical="center"/>
    </xf>
    <xf numFmtId="10" fontId="11" fillId="0" borderId="3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vertical="center"/>
    </xf>
    <xf numFmtId="10" fontId="5" fillId="2" borderId="4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15" fillId="0" borderId="5" xfId="0" applyFont="1" applyBorder="1" applyAlignment="1">
      <alignment vertical="center"/>
    </xf>
    <xf numFmtId="164" fontId="15" fillId="0" borderId="6" xfId="0" applyNumberFormat="1" applyFont="1" applyBorder="1" applyAlignment="1">
      <alignment vertical="center"/>
    </xf>
    <xf numFmtId="0" fontId="15" fillId="0" borderId="7" xfId="0" applyFont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49" fontId="15" fillId="0" borderId="0" xfId="0" applyNumberFormat="1" applyFont="1" applyAlignment="1">
      <alignment horizontal="right" vertical="center"/>
    </xf>
    <xf numFmtId="10" fontId="15" fillId="0" borderId="0" xfId="0" applyNumberFormat="1" applyFont="1" applyAlignment="1">
      <alignment horizontal="center" vertical="center"/>
    </xf>
    <xf numFmtId="0" fontId="8" fillId="6" borderId="3" xfId="0" applyFont="1" applyFill="1" applyBorder="1" applyAlignment="1">
      <alignment horizontal="left" vertical="center"/>
    </xf>
    <xf numFmtId="164" fontId="8" fillId="6" borderId="3" xfId="0" applyNumberFormat="1" applyFont="1" applyFill="1" applyBorder="1" applyAlignment="1">
      <alignment horizontal="right" vertical="center"/>
    </xf>
    <xf numFmtId="10" fontId="8" fillId="6" borderId="3" xfId="0" applyNumberFormat="1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left" vertical="center"/>
    </xf>
    <xf numFmtId="164" fontId="16" fillId="7" borderId="3" xfId="0" applyNumberFormat="1" applyFont="1" applyFill="1" applyBorder="1" applyAlignment="1">
      <alignment horizontal="right" vertical="center"/>
    </xf>
    <xf numFmtId="10" fontId="16" fillId="7" borderId="3" xfId="0" applyNumberFormat="1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left" vertical="center"/>
    </xf>
    <xf numFmtId="164" fontId="11" fillId="8" borderId="3" xfId="0" applyNumberFormat="1" applyFont="1" applyFill="1" applyBorder="1" applyAlignment="1">
      <alignment horizontal="right" vertical="center"/>
    </xf>
    <xf numFmtId="10" fontId="11" fillId="8" borderId="3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zoomScaleNormal="100" workbookViewId="0">
      <pane ySplit="7" topLeftCell="A8" activePane="bottomLeft" state="frozen"/>
      <selection pane="bottomLeft" activeCell="B13" sqref="B13"/>
    </sheetView>
  </sheetViews>
  <sheetFormatPr defaultColWidth="9.140625" defaultRowHeight="15" x14ac:dyDescent="0.25"/>
  <cols>
    <col min="1" max="1" width="74" style="1" customWidth="1"/>
    <col min="2" max="4" width="19.7109375" style="1" customWidth="1"/>
    <col min="5" max="6" width="15" style="1" customWidth="1"/>
  </cols>
  <sheetData>
    <row r="1" spans="1:6" s="2" customFormat="1" ht="30" customHeight="1" x14ac:dyDescent="0.2">
      <c r="A1" s="3" t="s">
        <v>0</v>
      </c>
      <c r="B1" s="4"/>
      <c r="C1" s="4"/>
      <c r="D1" s="4"/>
      <c r="E1" s="4"/>
      <c r="F1" s="4"/>
    </row>
    <row r="2" spans="1:6" s="5" customFormat="1" ht="30" customHeight="1" x14ac:dyDescent="0.25">
      <c r="A2" s="58" t="s">
        <v>1</v>
      </c>
      <c r="B2" s="58"/>
      <c r="C2" s="58"/>
      <c r="D2" s="58"/>
      <c r="E2" s="58"/>
      <c r="F2" s="58"/>
    </row>
    <row r="3" spans="1:6" s="5" customFormat="1" ht="30" customHeight="1" x14ac:dyDescent="0.25">
      <c r="A3" s="57" t="s">
        <v>2</v>
      </c>
      <c r="B3" s="57"/>
      <c r="C3" s="57"/>
      <c r="D3" s="57"/>
      <c r="E3" s="57"/>
      <c r="F3" s="57"/>
    </row>
    <row r="4" spans="1:6" s="6" customFormat="1" ht="24.95" customHeight="1" x14ac:dyDescent="0.3">
      <c r="A4" s="57" t="s">
        <v>3</v>
      </c>
      <c r="B4" s="57"/>
      <c r="C4" s="57"/>
      <c r="D4" s="57"/>
      <c r="E4" s="57"/>
      <c r="F4" s="57"/>
    </row>
    <row r="5" spans="1:6" s="7" customFormat="1" ht="24.95" customHeight="1" x14ac:dyDescent="0.25">
      <c r="A5" s="8" t="s">
        <v>4</v>
      </c>
      <c r="B5" s="9"/>
      <c r="C5" s="9"/>
      <c r="D5" s="9"/>
      <c r="E5" s="9"/>
      <c r="F5" s="9"/>
    </row>
    <row r="6" spans="1:6" ht="57.6" customHeight="1" x14ac:dyDescent="0.25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</row>
    <row r="7" spans="1:6" s="11" customFormat="1" ht="15.95" customHeight="1" x14ac:dyDescent="0.25">
      <c r="A7" s="12" t="s">
        <v>11</v>
      </c>
      <c r="B7" s="12">
        <f>COLUMN()</f>
        <v>2</v>
      </c>
      <c r="C7" s="12">
        <f>COLUMN()</f>
        <v>3</v>
      </c>
      <c r="D7" s="12">
        <f>COLUMN()</f>
        <v>4</v>
      </c>
      <c r="E7" s="12" t="str">
        <f>_xlfn.CONCAT(TEXT(COLUMN(),"@")," (",TEXT(D7,"@")," / ",TEXT(B7,"@"),")")</f>
        <v>5 (4 / 2)</v>
      </c>
      <c r="F7" s="12" t="str">
        <f>_xlfn.CONCAT(TEXT(COLUMN(),"@")," (",TEXT(D7,"@")," / ",TEXT(C7,"@"),")")</f>
        <v>6 (4 / 3)</v>
      </c>
    </row>
    <row r="8" spans="1:6" s="11" customFormat="1" ht="24.95" customHeight="1" x14ac:dyDescent="0.25">
      <c r="A8" s="13" t="s">
        <v>12</v>
      </c>
      <c r="B8" s="14">
        <v>3450886.91</v>
      </c>
      <c r="C8" s="14">
        <v>5896717.4900000002</v>
      </c>
      <c r="D8" s="14">
        <v>7322101.5800000001</v>
      </c>
      <c r="E8" s="15">
        <f t="shared" ref="E8:E14" si="0">IF(B8&lt;&gt;0,D8/B8,"-")</f>
        <v>2.1218028208290374</v>
      </c>
      <c r="F8" s="15">
        <f t="shared" ref="F8:F14" si="1">IF(C8&lt;&gt;0,D8/C8,"-")</f>
        <v>1.2417250092813925</v>
      </c>
    </row>
    <row r="9" spans="1:6" s="11" customFormat="1" ht="24.95" customHeight="1" x14ac:dyDescent="0.25">
      <c r="A9" s="13" t="s">
        <v>13</v>
      </c>
      <c r="B9" s="14">
        <v>0</v>
      </c>
      <c r="C9" s="14">
        <v>0</v>
      </c>
      <c r="D9" s="14">
        <v>0</v>
      </c>
      <c r="E9" s="15" t="str">
        <f t="shared" si="0"/>
        <v>-</v>
      </c>
      <c r="F9" s="15" t="str">
        <f t="shared" si="1"/>
        <v>-</v>
      </c>
    </row>
    <row r="10" spans="1:6" s="16" customFormat="1" ht="30" customHeight="1" x14ac:dyDescent="0.25">
      <c r="A10" s="17" t="s">
        <v>14</v>
      </c>
      <c r="B10" s="18">
        <f>B8+B9</f>
        <v>3450886.91</v>
      </c>
      <c r="C10" s="18">
        <f>C8+C9</f>
        <v>5896717.4900000002</v>
      </c>
      <c r="D10" s="18">
        <f>D8+D9</f>
        <v>7322101.5800000001</v>
      </c>
      <c r="E10" s="19">
        <f t="shared" si="0"/>
        <v>2.1218028208290374</v>
      </c>
      <c r="F10" s="19">
        <f t="shared" si="1"/>
        <v>1.2417250092813925</v>
      </c>
    </row>
    <row r="11" spans="1:6" s="11" customFormat="1" ht="24.95" customHeight="1" x14ac:dyDescent="0.25">
      <c r="A11" s="13" t="s">
        <v>15</v>
      </c>
      <c r="B11" s="14">
        <v>3583225.1</v>
      </c>
      <c r="C11" s="14">
        <v>5888998.3899999997</v>
      </c>
      <c r="D11" s="14">
        <v>7309377.7800000003</v>
      </c>
      <c r="E11" s="15">
        <f t="shared" si="0"/>
        <v>2.0398879713138869</v>
      </c>
      <c r="F11" s="15">
        <f t="shared" si="1"/>
        <v>1.241192015336924</v>
      </c>
    </row>
    <row r="12" spans="1:6" s="11" customFormat="1" ht="24.95" customHeight="1" x14ac:dyDescent="0.25">
      <c r="A12" s="13" t="s">
        <v>16</v>
      </c>
      <c r="B12" s="14">
        <v>3258.97</v>
      </c>
      <c r="C12" s="14">
        <v>7719.1</v>
      </c>
      <c r="D12" s="14">
        <v>5133.1400000000003</v>
      </c>
      <c r="E12" s="15">
        <f t="shared" si="0"/>
        <v>1.575080470209913</v>
      </c>
      <c r="F12" s="15">
        <f t="shared" si="1"/>
        <v>0.66499203274993202</v>
      </c>
    </row>
    <row r="13" spans="1:6" ht="30" customHeight="1" x14ac:dyDescent="0.25">
      <c r="A13" s="17" t="s">
        <v>17</v>
      </c>
      <c r="B13" s="18">
        <f>B11+B12</f>
        <v>3586484.0700000003</v>
      </c>
      <c r="C13" s="18">
        <f>C11+C12</f>
        <v>5896717.4899999993</v>
      </c>
      <c r="D13" s="18">
        <f>D11+D12</f>
        <v>7314510.9199999999</v>
      </c>
      <c r="E13" s="19">
        <f t="shared" si="0"/>
        <v>2.0394656095600614</v>
      </c>
      <c r="F13" s="19">
        <f t="shared" si="1"/>
        <v>1.2404377405572471</v>
      </c>
    </row>
    <row r="14" spans="1:6" ht="30" customHeight="1" x14ac:dyDescent="0.25">
      <c r="A14" s="17" t="s">
        <v>18</v>
      </c>
      <c r="B14" s="18">
        <f>B8+B9-B11-B12</f>
        <v>-135597.15999999995</v>
      </c>
      <c r="C14" s="18">
        <f>C8+C9-C11-C12</f>
        <v>5.5842974688857794E-10</v>
      </c>
      <c r="D14" s="18">
        <f>D8+D9-D11-D12</f>
        <v>7590.6599999998134</v>
      </c>
      <c r="E14" s="19">
        <f t="shared" si="0"/>
        <v>-5.597949101588718E-2</v>
      </c>
      <c r="F14" s="19">
        <f t="shared" si="1"/>
        <v>13592864710902.227</v>
      </c>
    </row>
    <row r="15" spans="1:6" x14ac:dyDescent="0.25">
      <c r="A15" s="20"/>
      <c r="B15" s="21"/>
      <c r="C15" s="21"/>
      <c r="D15" s="21"/>
      <c r="E15" s="22"/>
      <c r="F15" s="22"/>
    </row>
    <row r="16" spans="1:6" x14ac:dyDescent="0.25">
      <c r="A16" s="20"/>
      <c r="B16" s="21"/>
      <c r="C16" s="21"/>
      <c r="D16" s="21"/>
      <c r="E16" s="22"/>
      <c r="F16" s="22"/>
    </row>
    <row r="17" spans="1:6" s="7" customFormat="1" ht="21.75" customHeight="1" x14ac:dyDescent="0.2">
      <c r="A17" s="23" t="s">
        <v>19</v>
      </c>
      <c r="B17" s="9"/>
      <c r="C17" s="9"/>
      <c r="D17" s="9"/>
      <c r="E17" s="9"/>
      <c r="F17" s="9"/>
    </row>
    <row r="18" spans="1:6" ht="57.6" customHeight="1" x14ac:dyDescent="0.25">
      <c r="A18" s="10" t="s">
        <v>5</v>
      </c>
      <c r="B18" s="10" t="str">
        <f>B6</f>
        <v>Ostvarenje /
Izvršenje
01.-12.2024.</v>
      </c>
      <c r="C18" s="10" t="str">
        <f>C6</f>
        <v>Izvorni plan
2025.</v>
      </c>
      <c r="D18" s="10" t="str">
        <f>D6</f>
        <v>Ostvarenje /
Izvršenje
01.-12.2025.</v>
      </c>
      <c r="E18" s="10" t="str">
        <f>E6</f>
        <v>Indeks
izvršenja
01.-12.2024.</v>
      </c>
      <c r="F18" s="10" t="str">
        <f>F6</f>
        <v>Indeks
izvršenja
01.-12.2025.</v>
      </c>
    </row>
    <row r="19" spans="1:6" s="11" customFormat="1" ht="15.95" customHeight="1" x14ac:dyDescent="0.25">
      <c r="A19" s="12" t="s">
        <v>11</v>
      </c>
      <c r="B19" s="12">
        <f>COLUMN()</f>
        <v>2</v>
      </c>
      <c r="C19" s="12">
        <f>COLUMN()</f>
        <v>3</v>
      </c>
      <c r="D19" s="12">
        <f>COLUMN()</f>
        <v>4</v>
      </c>
      <c r="E19" s="12" t="str">
        <f>_xlfn.CONCAT(TEXT(COLUMN(),"@")," (",TEXT(D19,"@")," / ",TEXT(B19,"@"),")")</f>
        <v>5 (4 / 2)</v>
      </c>
      <c r="F19" s="12" t="str">
        <f>_xlfn.CONCAT(TEXT(COLUMN(),"@")," (",TEXT(D19,"@")," / ",TEXT(C19,"@"),")")</f>
        <v>6 (4 / 3)</v>
      </c>
    </row>
    <row r="20" spans="1:6" s="11" customFormat="1" ht="24.95" customHeight="1" x14ac:dyDescent="0.25">
      <c r="A20" s="13" t="s">
        <v>20</v>
      </c>
      <c r="B20" s="14">
        <v>0</v>
      </c>
      <c r="C20" s="14">
        <v>0</v>
      </c>
      <c r="D20" s="14">
        <v>0</v>
      </c>
      <c r="E20" s="15" t="str">
        <f t="shared" ref="E20:E26" si="2">IF(B20&lt;&gt;0,D20/B20,"-")</f>
        <v>-</v>
      </c>
      <c r="F20" s="15" t="str">
        <f t="shared" ref="F20:F26" si="3">IF(C20&lt;&gt;0,D20/C20,"-")</f>
        <v>-</v>
      </c>
    </row>
    <row r="21" spans="1:6" s="11" customFormat="1" ht="24.95" customHeight="1" x14ac:dyDescent="0.25">
      <c r="A21" s="13" t="s">
        <v>21</v>
      </c>
      <c r="B21" s="14">
        <v>0</v>
      </c>
      <c r="C21" s="14">
        <v>0</v>
      </c>
      <c r="D21" s="14">
        <v>0</v>
      </c>
      <c r="E21" s="15" t="str">
        <f t="shared" si="2"/>
        <v>-</v>
      </c>
      <c r="F21" s="15" t="str">
        <f t="shared" si="3"/>
        <v>-</v>
      </c>
    </row>
    <row r="22" spans="1:6" s="11" customFormat="1" ht="30" customHeight="1" x14ac:dyDescent="0.25">
      <c r="A22" s="17" t="s">
        <v>22</v>
      </c>
      <c r="B22" s="18">
        <f>B20-B21</f>
        <v>0</v>
      </c>
      <c r="C22" s="18">
        <f>C20-C21</f>
        <v>0</v>
      </c>
      <c r="D22" s="18">
        <f>D20-D21</f>
        <v>0</v>
      </c>
      <c r="E22" s="19" t="str">
        <f t="shared" si="2"/>
        <v>-</v>
      </c>
      <c r="F22" s="19" t="str">
        <f t="shared" si="3"/>
        <v>-</v>
      </c>
    </row>
    <row r="23" spans="1:6" s="11" customFormat="1" ht="24.95" customHeight="1" x14ac:dyDescent="0.25">
      <c r="A23" s="13" t="s">
        <v>23</v>
      </c>
      <c r="B23" s="14">
        <v>166254.24</v>
      </c>
      <c r="C23" s="14">
        <v>30657.08</v>
      </c>
      <c r="D23" s="14">
        <v>25257.08</v>
      </c>
      <c r="E23" s="15">
        <f t="shared" si="2"/>
        <v>0.15191841122367769</v>
      </c>
      <c r="F23" s="15">
        <f t="shared" si="3"/>
        <v>0.82385797995112386</v>
      </c>
    </row>
    <row r="24" spans="1:6" s="11" customFormat="1" ht="24.95" customHeight="1" x14ac:dyDescent="0.25">
      <c r="A24" s="13" t="s">
        <v>24</v>
      </c>
      <c r="B24" s="14">
        <v>0</v>
      </c>
      <c r="C24" s="14">
        <v>0</v>
      </c>
      <c r="D24" s="14">
        <v>0</v>
      </c>
      <c r="E24" s="15" t="str">
        <f t="shared" si="2"/>
        <v>-</v>
      </c>
      <c r="F24" s="15" t="str">
        <f t="shared" si="3"/>
        <v>-</v>
      </c>
    </row>
    <row r="25" spans="1:6" ht="30" customHeight="1" x14ac:dyDescent="0.25">
      <c r="A25" s="17" t="s">
        <v>25</v>
      </c>
      <c r="B25" s="18">
        <f>B20-B21+B23-B24</f>
        <v>166254.24</v>
      </c>
      <c r="C25" s="18">
        <f>C20-C21+C23-C24</f>
        <v>30657.08</v>
      </c>
      <c r="D25" s="18">
        <f>D20-D21+D23-D24</f>
        <v>25257.08</v>
      </c>
      <c r="E25" s="19">
        <f t="shared" si="2"/>
        <v>0.15191841122367769</v>
      </c>
      <c r="F25" s="19">
        <f t="shared" si="3"/>
        <v>0.82385797995112386</v>
      </c>
    </row>
    <row r="26" spans="1:6" ht="30" customHeight="1" x14ac:dyDescent="0.25">
      <c r="A26" s="17" t="s">
        <v>26</v>
      </c>
      <c r="B26" s="18">
        <v>30657.08</v>
      </c>
      <c r="C26" s="18">
        <f>C14+C25</f>
        <v>30657.080000000562</v>
      </c>
      <c r="D26" s="18">
        <f>D14+D25</f>
        <v>32847.739999999816</v>
      </c>
      <c r="E26" s="19">
        <f t="shared" si="2"/>
        <v>1.0714569032667107</v>
      </c>
      <c r="F26" s="19">
        <f t="shared" si="3"/>
        <v>1.0714569032666912</v>
      </c>
    </row>
    <row r="27" spans="1:6" x14ac:dyDescent="0.25">
      <c r="A27" s="11"/>
      <c r="B27" s="11"/>
      <c r="C27" s="11"/>
      <c r="D27" s="11"/>
      <c r="E27" s="11"/>
      <c r="F27" s="11"/>
    </row>
    <row r="28" spans="1:6" x14ac:dyDescent="0.25">
      <c r="A28" s="11"/>
      <c r="B28" s="11"/>
      <c r="C28" s="11"/>
      <c r="D28" s="11"/>
      <c r="E28" s="11"/>
      <c r="F28" s="11"/>
    </row>
    <row r="29" spans="1:6" x14ac:dyDescent="0.25">
      <c r="C29" s="24"/>
    </row>
  </sheetData>
  <mergeCells count="3">
    <mergeCell ref="A4:F4"/>
    <mergeCell ref="A2:F2"/>
    <mergeCell ref="A3:F3"/>
  </mergeCells>
  <pageMargins left="0.39370078740157499" right="0.39370078740157499" top="0.39370078740157499" bottom="0.511811023622047" header="0" footer="0.31496062992126"/>
  <pageSetup paperSize="9" scale="10" fitToHeight="0" orientation="portrait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2"/>
  <sheetViews>
    <sheetView zoomScaleNormal="100" workbookViewId="0">
      <pane ySplit="6" topLeftCell="A103" activePane="bottomLeft" state="frozen"/>
      <selection pane="bottomLeft" activeCell="D119" sqref="D119"/>
    </sheetView>
  </sheetViews>
  <sheetFormatPr defaultColWidth="9.140625" defaultRowHeight="15" x14ac:dyDescent="0.25"/>
  <cols>
    <col min="1" max="1" width="73.7109375" style="1" customWidth="1"/>
    <col min="2" max="4" width="19.7109375" style="1" customWidth="1"/>
    <col min="5" max="6" width="15" style="1" customWidth="1"/>
    <col min="7" max="7" width="12" bestFit="1" customWidth="1"/>
  </cols>
  <sheetData>
    <row r="1" spans="1:6" s="5" customFormat="1" ht="30" customHeight="1" x14ac:dyDescent="0.25">
      <c r="A1" s="57" t="s">
        <v>2</v>
      </c>
      <c r="B1" s="57"/>
      <c r="C1" s="57"/>
      <c r="D1" s="57"/>
      <c r="E1" s="57"/>
      <c r="F1" s="57"/>
    </row>
    <row r="2" spans="1:6" s="5" customFormat="1" ht="30" customHeight="1" x14ac:dyDescent="0.25">
      <c r="A2" s="57" t="s">
        <v>27</v>
      </c>
      <c r="B2" s="57"/>
      <c r="C2" s="57"/>
      <c r="D2" s="57"/>
      <c r="E2" s="57"/>
      <c r="F2" s="57"/>
    </row>
    <row r="3" spans="1:6" s="6" customFormat="1" ht="24.95" customHeight="1" x14ac:dyDescent="0.3">
      <c r="A3" s="57" t="s">
        <v>28</v>
      </c>
      <c r="B3" s="57"/>
      <c r="C3" s="57"/>
      <c r="D3" s="57"/>
      <c r="E3" s="57"/>
      <c r="F3" s="57"/>
    </row>
    <row r="4" spans="1:6" s="7" customFormat="1" ht="24.95" customHeight="1" x14ac:dyDescent="0.25">
      <c r="A4" s="8" t="s">
        <v>29</v>
      </c>
      <c r="B4" s="9"/>
      <c r="C4" s="9"/>
      <c r="D4" s="9"/>
      <c r="E4" s="9"/>
      <c r="F4" s="9"/>
    </row>
    <row r="5" spans="1:6" ht="57.6" customHeight="1" x14ac:dyDescent="0.25">
      <c r="A5" s="10" t="s">
        <v>30</v>
      </c>
      <c r="B5" s="10" t="s">
        <v>6</v>
      </c>
      <c r="C5" s="10" t="s">
        <v>7</v>
      </c>
      <c r="D5" s="10" t="s">
        <v>8</v>
      </c>
      <c r="E5" s="10" t="s">
        <v>9</v>
      </c>
      <c r="F5" s="10" t="s">
        <v>10</v>
      </c>
    </row>
    <row r="6" spans="1:6" s="11" customFormat="1" ht="15.95" customHeight="1" x14ac:dyDescent="0.25">
      <c r="A6" s="12" t="s">
        <v>11</v>
      </c>
      <c r="B6" s="12">
        <f>COLUMN()</f>
        <v>2</v>
      </c>
      <c r="C6" s="12">
        <v>3</v>
      </c>
      <c r="D6" s="12">
        <f>COLUMN()</f>
        <v>4</v>
      </c>
      <c r="E6" s="12" t="str">
        <f>_xlfn.CONCAT(TEXT(COLUMN(),"@")," (",TEXT(D6,"@")," / ",TEXT(B6,"@"),")")</f>
        <v>5 (4 / 2)</v>
      </c>
      <c r="F6" s="12" t="str">
        <f>_xlfn.CONCAT(TEXT(COLUMN(),"@")," (",TEXT(D6,"@")," / ",TEXT(C6,"@"),")")</f>
        <v>6 (4 / 3)</v>
      </c>
    </row>
    <row r="7" spans="1:6" x14ac:dyDescent="0.25">
      <c r="A7" s="25" t="s">
        <v>12</v>
      </c>
      <c r="B7" s="26">
        <f>SUBTOTAL(9,B10:B19)</f>
        <v>3450886.91</v>
      </c>
      <c r="C7" s="26">
        <v>5896717.4900000002</v>
      </c>
      <c r="D7" s="26">
        <f>SUBTOTAL(9,D10:D19)</f>
        <v>7322101.5800000001</v>
      </c>
      <c r="E7" s="27">
        <f t="shared" ref="E7:E20" si="0">IF(B7&lt;&gt;0,D7/B7,"-")</f>
        <v>2.1218028208290374</v>
      </c>
      <c r="F7" s="27">
        <v>1.2417</v>
      </c>
    </row>
    <row r="8" spans="1:6" x14ac:dyDescent="0.25">
      <c r="A8" s="28" t="s">
        <v>31</v>
      </c>
      <c r="B8" s="29">
        <f>SUBTOTAL(9,B10:B12)</f>
        <v>2661568.84</v>
      </c>
      <c r="C8" s="29">
        <v>4909832</v>
      </c>
      <c r="D8" s="29">
        <f>SUBTOTAL(9,D10:D12)</f>
        <v>6388623.1400000006</v>
      </c>
      <c r="E8" s="30">
        <v>0</v>
      </c>
      <c r="F8" s="30">
        <v>0</v>
      </c>
    </row>
    <row r="9" spans="1:6" x14ac:dyDescent="0.25">
      <c r="A9" s="31" t="s">
        <v>32</v>
      </c>
      <c r="B9" s="32">
        <f>SUBTOTAL(9,B10:B10)</f>
        <v>30963.94</v>
      </c>
      <c r="C9" s="32">
        <v>43179.08</v>
      </c>
      <c r="D9" s="32">
        <f>SUBTOTAL(9,D10:D10)</f>
        <v>29363.94</v>
      </c>
      <c r="E9" s="33">
        <v>0</v>
      </c>
      <c r="F9" s="33"/>
    </row>
    <row r="10" spans="1:6" x14ac:dyDescent="0.25">
      <c r="A10" s="34" t="s">
        <v>33</v>
      </c>
      <c r="B10" s="35">
        <v>30963.94</v>
      </c>
      <c r="C10" s="35">
        <v>43179.08</v>
      </c>
      <c r="D10" s="35">
        <v>29363.94</v>
      </c>
      <c r="E10" s="36">
        <v>0</v>
      </c>
      <c r="F10" s="36"/>
    </row>
    <row r="11" spans="1:6" x14ac:dyDescent="0.25">
      <c r="A11" s="31" t="s">
        <v>34</v>
      </c>
      <c r="B11" s="32">
        <f>SUBTOTAL(9,B12:B12)</f>
        <v>2630604.9</v>
      </c>
      <c r="C11" s="32">
        <v>4866652.92</v>
      </c>
      <c r="D11" s="32">
        <f>SUBTOTAL(9,D12:D12)</f>
        <v>6359259.2000000002</v>
      </c>
      <c r="E11" s="33">
        <v>0</v>
      </c>
      <c r="F11" s="33"/>
    </row>
    <row r="12" spans="1:6" x14ac:dyDescent="0.25">
      <c r="A12" s="34" t="s">
        <v>35</v>
      </c>
      <c r="B12" s="35">
        <v>2630604.9</v>
      </c>
      <c r="C12" s="35">
        <v>4866652.92</v>
      </c>
      <c r="D12" s="35">
        <v>6359259.2000000002</v>
      </c>
      <c r="E12" s="36">
        <v>0</v>
      </c>
      <c r="F12" s="36"/>
    </row>
    <row r="13" spans="1:6" x14ac:dyDescent="0.25">
      <c r="A13" s="28" t="s">
        <v>36</v>
      </c>
      <c r="B13" s="29">
        <f>SUBTOTAL(9,B15:B15)</f>
        <v>25527.45</v>
      </c>
      <c r="C13" s="29">
        <v>29453.73</v>
      </c>
      <c r="D13" s="29">
        <f>SUBTOTAL(9,D15:D15)</f>
        <v>29090.83</v>
      </c>
      <c r="E13" s="30">
        <v>0</v>
      </c>
      <c r="F13" s="30">
        <v>0</v>
      </c>
    </row>
    <row r="14" spans="1:6" x14ac:dyDescent="0.25">
      <c r="A14" s="31" t="s">
        <v>37</v>
      </c>
      <c r="B14" s="32">
        <f>SUBTOTAL(9,B15:B15)</f>
        <v>25527.45</v>
      </c>
      <c r="C14" s="32">
        <v>29453.73</v>
      </c>
      <c r="D14" s="32">
        <f>SUBTOTAL(9,D15:D15)</f>
        <v>29090.83</v>
      </c>
      <c r="E14" s="33">
        <v>0</v>
      </c>
      <c r="F14" s="33"/>
    </row>
    <row r="15" spans="1:6" x14ac:dyDescent="0.25">
      <c r="A15" s="34" t="s">
        <v>38</v>
      </c>
      <c r="B15" s="35">
        <v>25527.45</v>
      </c>
      <c r="C15" s="35">
        <v>29453.73</v>
      </c>
      <c r="D15" s="35">
        <v>29090.83</v>
      </c>
      <c r="E15" s="36">
        <v>0</v>
      </c>
      <c r="F15" s="36"/>
    </row>
    <row r="16" spans="1:6" x14ac:dyDescent="0.25">
      <c r="A16" s="28" t="s">
        <v>39</v>
      </c>
      <c r="B16" s="29">
        <f>SUBTOTAL(9,B18:B19)</f>
        <v>763790.62</v>
      </c>
      <c r="C16" s="29">
        <v>957431.76</v>
      </c>
      <c r="D16" s="29">
        <f>SUBTOTAL(9,D18:D19)</f>
        <v>904387.61</v>
      </c>
      <c r="E16" s="30">
        <v>0</v>
      </c>
      <c r="F16" s="30">
        <v>0</v>
      </c>
    </row>
    <row r="17" spans="1:8" x14ac:dyDescent="0.25">
      <c r="A17" s="31" t="s">
        <v>40</v>
      </c>
      <c r="B17" s="32">
        <f>SUBTOTAL(9,B18:B19)</f>
        <v>763790.62</v>
      </c>
      <c r="C17" s="32">
        <v>957431.76</v>
      </c>
      <c r="D17" s="32">
        <f>SUBTOTAL(9,D18:D19)</f>
        <v>904387.61</v>
      </c>
      <c r="E17" s="33">
        <v>0</v>
      </c>
      <c r="F17" s="33"/>
    </row>
    <row r="18" spans="1:8" x14ac:dyDescent="0.25">
      <c r="A18" s="34" t="s">
        <v>41</v>
      </c>
      <c r="B18" s="35">
        <v>760531.65</v>
      </c>
      <c r="C18" s="35">
        <v>952296.69</v>
      </c>
      <c r="D18" s="35">
        <v>899254.47</v>
      </c>
      <c r="E18" s="36">
        <v>0</v>
      </c>
      <c r="F18" s="36"/>
    </row>
    <row r="19" spans="1:8" x14ac:dyDescent="0.25">
      <c r="A19" s="34" t="s">
        <v>42</v>
      </c>
      <c r="B19" s="35">
        <v>3258.97</v>
      </c>
      <c r="C19" s="35">
        <v>5135.07</v>
      </c>
      <c r="D19" s="35">
        <v>5133.1400000000003</v>
      </c>
      <c r="E19" s="36">
        <v>0</v>
      </c>
      <c r="F19" s="36"/>
    </row>
    <row r="20" spans="1:8" ht="20.100000000000001" customHeight="1" x14ac:dyDescent="0.25">
      <c r="A20" s="37" t="s">
        <v>43</v>
      </c>
      <c r="B20" s="38">
        <f>IFERROR(SUBTOTAL(9,B10:B19),0)</f>
        <v>3450886.91</v>
      </c>
      <c r="C20" s="38">
        <v>5896717.4900000002</v>
      </c>
      <c r="D20" s="38">
        <f>IFERROR(SUBTOTAL(9,D10:D19),0)</f>
        <v>7322101.5800000001</v>
      </c>
      <c r="E20" s="39">
        <f t="shared" si="0"/>
        <v>2.1218028208290374</v>
      </c>
      <c r="F20" s="39">
        <v>1.2417</v>
      </c>
    </row>
    <row r="21" spans="1:8" x14ac:dyDescent="0.25">
      <c r="A21" s="11"/>
      <c r="B21" s="11"/>
      <c r="C21" s="11"/>
      <c r="D21" s="11"/>
      <c r="E21" s="11"/>
      <c r="F21" s="11"/>
    </row>
    <row r="22" spans="1:8" x14ac:dyDescent="0.25">
      <c r="A22" s="11"/>
      <c r="B22" s="11"/>
      <c r="C22" s="11"/>
      <c r="D22" s="11"/>
      <c r="E22" s="11"/>
      <c r="F22" s="11"/>
    </row>
    <row r="23" spans="1:8" s="7" customFormat="1" ht="24.95" customHeight="1" x14ac:dyDescent="0.25">
      <c r="A23" s="8" t="s">
        <v>44</v>
      </c>
      <c r="B23" s="9"/>
      <c r="C23" s="9"/>
      <c r="D23" s="9"/>
      <c r="E23" s="9"/>
      <c r="F23" s="9"/>
    </row>
    <row r="24" spans="1:8" ht="57.6" customHeight="1" x14ac:dyDescent="0.25">
      <c r="A24" s="40" t="s">
        <v>30</v>
      </c>
      <c r="B24" s="10" t="s">
        <v>6</v>
      </c>
      <c r="C24" s="10" t="s">
        <v>7</v>
      </c>
      <c r="D24" s="10" t="s">
        <v>8</v>
      </c>
      <c r="E24" s="10" t="s">
        <v>9</v>
      </c>
      <c r="F24" s="10" t="s">
        <v>10</v>
      </c>
    </row>
    <row r="25" spans="1:8" s="11" customFormat="1" ht="15.95" customHeight="1" x14ac:dyDescent="0.25">
      <c r="A25" s="12" t="s">
        <v>11</v>
      </c>
      <c r="B25" s="12">
        <f>COLUMN()</f>
        <v>2</v>
      </c>
      <c r="C25" s="12">
        <v>3</v>
      </c>
      <c r="D25" s="12">
        <f>COLUMN()</f>
        <v>4</v>
      </c>
      <c r="E25" s="12" t="str">
        <f>_xlfn.CONCAT(TEXT(COLUMN(),"@")," (",TEXT(D25,"@")," / ",TEXT(B25,"@"),")")</f>
        <v>5 (4 / 2)</v>
      </c>
      <c r="F25" s="12" t="str">
        <f>_xlfn.CONCAT(TEXT(COLUMN(),"@")," (",TEXT(D25,"@")," / ",TEXT(C25,"@"),")")</f>
        <v>6 (4 / 3)</v>
      </c>
    </row>
    <row r="26" spans="1:8" x14ac:dyDescent="0.25">
      <c r="A26" s="25" t="s">
        <v>15</v>
      </c>
      <c r="B26" s="26">
        <f>SUBTOTAL(9,B29:B67)</f>
        <v>3583225.1</v>
      </c>
      <c r="C26" s="26">
        <v>5888998.3899999997</v>
      </c>
      <c r="D26" s="26">
        <f>SUBTOTAL(9,D29:D67)</f>
        <v>7309377.7799999993</v>
      </c>
      <c r="E26" s="27">
        <f t="shared" ref="E26:E57" si="1">IF(B26&lt;&gt;0,D26/B26,"-")</f>
        <v>2.0398879713138869</v>
      </c>
      <c r="F26" s="27">
        <v>1.2412000000000001</v>
      </c>
    </row>
    <row r="27" spans="1:8" x14ac:dyDescent="0.25">
      <c r="A27" s="28" t="s">
        <v>45</v>
      </c>
      <c r="B27" s="29">
        <f>SUBTOTAL(9,B29:B34)</f>
        <v>559837.51</v>
      </c>
      <c r="C27" s="29">
        <v>706766.32</v>
      </c>
      <c r="D27" s="29">
        <f>SUBTOTAL(9,D29:D34)</f>
        <v>668176.74</v>
      </c>
      <c r="E27" s="30"/>
      <c r="F27" s="30"/>
      <c r="G27" s="56"/>
      <c r="H27" s="56">
        <f>+G27-C27</f>
        <v>-706766.32</v>
      </c>
    </row>
    <row r="28" spans="1:8" x14ac:dyDescent="0.25">
      <c r="A28" s="31" t="s">
        <v>46</v>
      </c>
      <c r="B28" s="32">
        <f>SUBTOTAL(9,B29:B30)</f>
        <v>452704.73</v>
      </c>
      <c r="C28" s="32">
        <v>579950</v>
      </c>
      <c r="D28" s="32">
        <f>SUBTOTAL(9,D29:D30)</f>
        <v>546719.12</v>
      </c>
      <c r="E28" s="33"/>
      <c r="F28" s="33"/>
      <c r="G28" s="56"/>
      <c r="H28" s="56">
        <f>+G28-C28</f>
        <v>-579950</v>
      </c>
    </row>
    <row r="29" spans="1:8" x14ac:dyDescent="0.25">
      <c r="A29" s="34" t="s">
        <v>47</v>
      </c>
      <c r="B29" s="35">
        <v>452704.73</v>
      </c>
      <c r="C29" s="35">
        <v>576000</v>
      </c>
      <c r="D29" s="35">
        <v>543098.39</v>
      </c>
      <c r="E29" s="36"/>
      <c r="F29" s="36"/>
    </row>
    <row r="30" spans="1:8" x14ac:dyDescent="0.25">
      <c r="A30" s="34" t="s">
        <v>48</v>
      </c>
      <c r="B30" s="35">
        <v>0</v>
      </c>
      <c r="C30" s="35">
        <v>3950</v>
      </c>
      <c r="D30" s="35">
        <v>3620.73</v>
      </c>
      <c r="E30" s="36"/>
      <c r="F30" s="36"/>
    </row>
    <row r="31" spans="1:8" x14ac:dyDescent="0.25">
      <c r="A31" s="31" t="s">
        <v>49</v>
      </c>
      <c r="B31" s="32">
        <f>SUBTOTAL(9,B32:B32)</f>
        <v>32419.25</v>
      </c>
      <c r="C31" s="32">
        <v>30816.32</v>
      </c>
      <c r="D31" s="32">
        <f>SUBTOTAL(9,D32:D32)</f>
        <v>31246.46</v>
      </c>
      <c r="E31" s="33"/>
      <c r="F31" s="33"/>
      <c r="G31" s="56"/>
      <c r="H31" s="56">
        <f>+G31-C31</f>
        <v>-30816.32</v>
      </c>
    </row>
    <row r="32" spans="1:8" x14ac:dyDescent="0.25">
      <c r="A32" s="34" t="s">
        <v>50</v>
      </c>
      <c r="B32" s="35">
        <v>32419.25</v>
      </c>
      <c r="C32" s="35">
        <v>30816.32</v>
      </c>
      <c r="D32" s="35">
        <v>31246.46</v>
      </c>
      <c r="E32" s="36"/>
      <c r="F32" s="36"/>
    </row>
    <row r="33" spans="1:8" x14ac:dyDescent="0.25">
      <c r="A33" s="31" t="s">
        <v>51</v>
      </c>
      <c r="B33" s="32">
        <f>SUBTOTAL(9,B34:B34)</f>
        <v>74713.53</v>
      </c>
      <c r="C33" s="32">
        <v>96000</v>
      </c>
      <c r="D33" s="32">
        <f>SUBTOTAL(9,D34:D34)</f>
        <v>90211.16</v>
      </c>
      <c r="E33" s="33"/>
      <c r="F33" s="33"/>
      <c r="G33" s="56"/>
      <c r="H33" s="56">
        <f>+G33-C33</f>
        <v>-96000</v>
      </c>
    </row>
    <row r="34" spans="1:8" x14ac:dyDescent="0.25">
      <c r="A34" s="34" t="s">
        <v>52</v>
      </c>
      <c r="B34" s="35">
        <v>74713.53</v>
      </c>
      <c r="C34" s="35">
        <v>96000</v>
      </c>
      <c r="D34" s="35">
        <v>90211.16</v>
      </c>
      <c r="E34" s="36"/>
      <c r="F34" s="36"/>
    </row>
    <row r="35" spans="1:8" x14ac:dyDescent="0.25">
      <c r="A35" s="28" t="s">
        <v>53</v>
      </c>
      <c r="B35" s="29">
        <f>SUBTOTAL(9,B37:B62)</f>
        <v>3019352.2399999998</v>
      </c>
      <c r="C35" s="29">
        <v>5175568.01</v>
      </c>
      <c r="D35" s="29">
        <f>SUBTOTAL(9,D37:D62)</f>
        <v>6639897.1500000004</v>
      </c>
      <c r="E35" s="30"/>
      <c r="F35" s="30"/>
      <c r="G35" s="56"/>
      <c r="H35" s="56">
        <f>+G35-C35</f>
        <v>-5175568.01</v>
      </c>
    </row>
    <row r="36" spans="1:8" x14ac:dyDescent="0.25">
      <c r="A36" s="31" t="s">
        <v>54</v>
      </c>
      <c r="B36" s="32">
        <f>SUBTOTAL(9,B37:B40)</f>
        <v>26369.920000000002</v>
      </c>
      <c r="C36" s="32">
        <v>36862.36</v>
      </c>
      <c r="D36" s="32">
        <f>SUBTOTAL(9,D37:D40)</f>
        <v>31842.21</v>
      </c>
      <c r="E36" s="33"/>
      <c r="F36" s="33"/>
      <c r="G36" s="56"/>
      <c r="H36" s="56">
        <f>+G36-C36</f>
        <v>-36862.36</v>
      </c>
    </row>
    <row r="37" spans="1:8" x14ac:dyDescent="0.25">
      <c r="A37" s="34" t="s">
        <v>55</v>
      </c>
      <c r="B37" s="35">
        <v>4740.22</v>
      </c>
      <c r="C37" s="35">
        <v>5824.68</v>
      </c>
      <c r="D37" s="35">
        <v>7575.3</v>
      </c>
      <c r="E37" s="36"/>
      <c r="F37" s="36"/>
    </row>
    <row r="38" spans="1:8" x14ac:dyDescent="0.25">
      <c r="A38" s="34" t="s">
        <v>56</v>
      </c>
      <c r="B38" s="35">
        <v>18934.900000000001</v>
      </c>
      <c r="C38" s="35">
        <v>26000</v>
      </c>
      <c r="D38" s="35">
        <v>21884.91</v>
      </c>
      <c r="E38" s="36"/>
      <c r="F38" s="36"/>
    </row>
    <row r="39" spans="1:8" x14ac:dyDescent="0.25">
      <c r="A39" s="34" t="s">
        <v>57</v>
      </c>
      <c r="B39" s="35">
        <v>2694.8</v>
      </c>
      <c r="C39" s="35">
        <v>5037.68</v>
      </c>
      <c r="D39" s="35">
        <v>2382</v>
      </c>
      <c r="E39" s="36"/>
      <c r="F39" s="36"/>
    </row>
    <row r="40" spans="1:8" x14ac:dyDescent="0.25">
      <c r="A40" s="34" t="s">
        <v>58</v>
      </c>
      <c r="B40" s="35">
        <v>0</v>
      </c>
      <c r="C40" s="35">
        <v>0</v>
      </c>
      <c r="D40" s="35">
        <v>0</v>
      </c>
      <c r="E40" s="36"/>
      <c r="F40" s="36"/>
    </row>
    <row r="41" spans="1:8" x14ac:dyDescent="0.25">
      <c r="A41" s="31" t="s">
        <v>59</v>
      </c>
      <c r="B41" s="32">
        <f>SUBTOTAL(9,B42:B46)</f>
        <v>38204.869999999995</v>
      </c>
      <c r="C41" s="32">
        <v>52303.32</v>
      </c>
      <c r="D41" s="32">
        <f>SUBTOTAL(9,D42:D46)</f>
        <v>40880.11</v>
      </c>
      <c r="E41" s="33"/>
      <c r="F41" s="33"/>
      <c r="G41" s="56"/>
      <c r="H41" s="56">
        <f>+G41-C41</f>
        <v>-52303.32</v>
      </c>
    </row>
    <row r="42" spans="1:8" x14ac:dyDescent="0.25">
      <c r="A42" s="34" t="s">
        <v>60</v>
      </c>
      <c r="B42" s="35">
        <v>16264.71</v>
      </c>
      <c r="C42" s="35">
        <v>22397.23</v>
      </c>
      <c r="D42" s="35">
        <v>20193.87</v>
      </c>
      <c r="E42" s="36"/>
      <c r="F42" s="36"/>
    </row>
    <row r="43" spans="1:8" x14ac:dyDescent="0.25">
      <c r="A43" s="34" t="s">
        <v>61</v>
      </c>
      <c r="B43" s="35">
        <v>18438.990000000002</v>
      </c>
      <c r="C43" s="35">
        <v>21438.03</v>
      </c>
      <c r="D43" s="35">
        <v>17268.46</v>
      </c>
      <c r="E43" s="36"/>
      <c r="F43" s="36"/>
    </row>
    <row r="44" spans="1:8" x14ac:dyDescent="0.25">
      <c r="A44" s="34" t="s">
        <v>62</v>
      </c>
      <c r="B44" s="35">
        <v>186.76</v>
      </c>
      <c r="C44" s="35">
        <v>2584.0300000000002</v>
      </c>
      <c r="D44" s="35">
        <v>117.78</v>
      </c>
      <c r="E44" s="36"/>
      <c r="F44" s="36"/>
    </row>
    <row r="45" spans="1:8" x14ac:dyDescent="0.25">
      <c r="A45" s="34" t="s">
        <v>63</v>
      </c>
      <c r="B45" s="35">
        <v>973</v>
      </c>
      <c r="C45" s="35">
        <v>709.68</v>
      </c>
      <c r="D45" s="35">
        <v>0</v>
      </c>
      <c r="E45" s="36"/>
      <c r="F45" s="36"/>
    </row>
    <row r="46" spans="1:8" x14ac:dyDescent="0.25">
      <c r="A46" s="34" t="s">
        <v>64</v>
      </c>
      <c r="B46" s="35">
        <v>2341.41</v>
      </c>
      <c r="C46" s="35">
        <v>5174.3500000000004</v>
      </c>
      <c r="D46" s="35">
        <v>3300</v>
      </c>
      <c r="E46" s="36"/>
      <c r="F46" s="36"/>
    </row>
    <row r="47" spans="1:8" x14ac:dyDescent="0.25">
      <c r="A47" s="31" t="s">
        <v>65</v>
      </c>
      <c r="B47" s="32">
        <f>SUBTOTAL(9,B48:B56)</f>
        <v>2951059.8999999994</v>
      </c>
      <c r="C47" s="32">
        <v>5080541.0999999996</v>
      </c>
      <c r="D47" s="32">
        <f>SUBTOTAL(9,D48:D56)</f>
        <v>6563551.2300000004</v>
      </c>
      <c r="E47" s="33"/>
      <c r="F47" s="33"/>
      <c r="G47" s="56"/>
      <c r="H47" s="56">
        <f>+G47-C47</f>
        <v>-5080541.0999999996</v>
      </c>
    </row>
    <row r="48" spans="1:8" x14ac:dyDescent="0.25">
      <c r="A48" s="34" t="s">
        <v>66</v>
      </c>
      <c r="B48" s="35">
        <v>6457.59</v>
      </c>
      <c r="C48" s="35">
        <v>8027.03</v>
      </c>
      <c r="D48" s="35">
        <v>6660.87</v>
      </c>
      <c r="E48" s="36"/>
      <c r="F48" s="36"/>
    </row>
    <row r="49" spans="1:8" x14ac:dyDescent="0.25">
      <c r="A49" s="34" t="s">
        <v>67</v>
      </c>
      <c r="B49" s="35">
        <v>2826889.19</v>
      </c>
      <c r="C49" s="35">
        <v>4927368.09</v>
      </c>
      <c r="D49" s="35">
        <v>6417995.9100000001</v>
      </c>
      <c r="E49" s="36"/>
      <c r="F49" s="36"/>
    </row>
    <row r="50" spans="1:8" x14ac:dyDescent="0.25">
      <c r="A50" s="34" t="s">
        <v>68</v>
      </c>
      <c r="B50" s="35">
        <v>1637.15</v>
      </c>
      <c r="C50" s="35">
        <v>2983.03</v>
      </c>
      <c r="D50" s="35">
        <v>1149.95</v>
      </c>
      <c r="E50" s="36"/>
      <c r="F50" s="36"/>
    </row>
    <row r="51" spans="1:8" x14ac:dyDescent="0.25">
      <c r="A51" s="34" t="s">
        <v>69</v>
      </c>
      <c r="B51" s="35">
        <v>10237.630000000001</v>
      </c>
      <c r="C51" s="35">
        <v>10050.68</v>
      </c>
      <c r="D51" s="35">
        <v>10788.29</v>
      </c>
      <c r="E51" s="36"/>
      <c r="F51" s="36"/>
    </row>
    <row r="52" spans="1:8" x14ac:dyDescent="0.25">
      <c r="A52" s="34" t="s">
        <v>70</v>
      </c>
      <c r="B52" s="35">
        <v>56662.69</v>
      </c>
      <c r="C52" s="35">
        <v>92509.68</v>
      </c>
      <c r="D52" s="35">
        <v>92808</v>
      </c>
      <c r="E52" s="36"/>
      <c r="F52" s="36"/>
    </row>
    <row r="53" spans="1:8" x14ac:dyDescent="0.25">
      <c r="A53" s="34" t="s">
        <v>71</v>
      </c>
      <c r="B53" s="35">
        <v>0</v>
      </c>
      <c r="C53" s="35">
        <v>2949.68</v>
      </c>
      <c r="D53" s="35">
        <v>1380.33</v>
      </c>
      <c r="E53" s="36"/>
      <c r="F53" s="36"/>
    </row>
    <row r="54" spans="1:8" x14ac:dyDescent="0.25">
      <c r="A54" s="34" t="s">
        <v>72</v>
      </c>
      <c r="B54" s="35">
        <v>187.5</v>
      </c>
      <c r="C54" s="35">
        <v>2584.0300000000002</v>
      </c>
      <c r="D54" s="35">
        <v>0</v>
      </c>
      <c r="E54" s="36"/>
      <c r="F54" s="36"/>
    </row>
    <row r="55" spans="1:8" x14ac:dyDescent="0.25">
      <c r="A55" s="34" t="s">
        <v>73</v>
      </c>
      <c r="B55" s="35">
        <v>5834.76</v>
      </c>
      <c r="C55" s="35">
        <v>7964.03</v>
      </c>
      <c r="D55" s="35">
        <v>5348.53</v>
      </c>
      <c r="E55" s="36"/>
      <c r="F55" s="36"/>
    </row>
    <row r="56" spans="1:8" x14ac:dyDescent="0.25">
      <c r="A56" s="34" t="s">
        <v>74</v>
      </c>
      <c r="B56" s="35">
        <v>43153.39</v>
      </c>
      <c r="C56" s="35">
        <v>26104.85</v>
      </c>
      <c r="D56" s="35">
        <v>27419.35</v>
      </c>
      <c r="E56" s="36"/>
      <c r="F56" s="36"/>
    </row>
    <row r="57" spans="1:8" x14ac:dyDescent="0.25">
      <c r="A57" s="31" t="s">
        <v>75</v>
      </c>
      <c r="B57" s="32">
        <f>SUBTOTAL(9,B58:B62)</f>
        <v>3717.5499999999997</v>
      </c>
      <c r="C57" s="32">
        <v>5861.23</v>
      </c>
      <c r="D57" s="32">
        <f>SUBTOTAL(9,D58:D62)</f>
        <v>3623.6</v>
      </c>
      <c r="E57" s="33"/>
      <c r="F57" s="33"/>
      <c r="G57" s="56"/>
      <c r="H57" s="56"/>
    </row>
    <row r="58" spans="1:8" x14ac:dyDescent="0.25">
      <c r="A58" s="34" t="s">
        <v>76</v>
      </c>
      <c r="B58" s="35">
        <v>1825.72</v>
      </c>
      <c r="C58" s="35">
        <v>3912.03</v>
      </c>
      <c r="D58" s="35">
        <v>1587.43</v>
      </c>
      <c r="E58" s="36"/>
      <c r="F58" s="36"/>
    </row>
    <row r="59" spans="1:8" x14ac:dyDescent="0.25">
      <c r="A59" s="34" t="s">
        <v>77</v>
      </c>
      <c r="B59" s="35">
        <v>1658.19</v>
      </c>
      <c r="C59" s="35">
        <v>984.64</v>
      </c>
      <c r="D59" s="35">
        <v>1784.35</v>
      </c>
      <c r="E59" s="36"/>
      <c r="F59" s="36"/>
    </row>
    <row r="60" spans="1:8" x14ac:dyDescent="0.25">
      <c r="A60" s="34" t="s">
        <v>78</v>
      </c>
      <c r="B60" s="35">
        <v>0</v>
      </c>
      <c r="C60" s="35">
        <v>0</v>
      </c>
      <c r="D60" s="35">
        <v>0</v>
      </c>
      <c r="E60" s="36"/>
      <c r="F60" s="36"/>
    </row>
    <row r="61" spans="1:8" x14ac:dyDescent="0.25">
      <c r="A61" s="34" t="s">
        <v>79</v>
      </c>
      <c r="B61" s="35">
        <v>233.64</v>
      </c>
      <c r="C61" s="35">
        <v>254.88</v>
      </c>
      <c r="D61" s="35">
        <v>251.82</v>
      </c>
      <c r="E61" s="36"/>
      <c r="F61" s="36"/>
    </row>
    <row r="62" spans="1:8" x14ac:dyDescent="0.25">
      <c r="A62" s="34" t="s">
        <v>80</v>
      </c>
      <c r="B62" s="35">
        <v>0</v>
      </c>
      <c r="C62" s="35">
        <v>709.68</v>
      </c>
      <c r="D62" s="35">
        <v>0</v>
      </c>
      <c r="E62" s="36"/>
      <c r="F62" s="36"/>
    </row>
    <row r="63" spans="1:8" x14ac:dyDescent="0.25">
      <c r="A63" s="28" t="s">
        <v>81</v>
      </c>
      <c r="B63" s="29">
        <f>SUBTOTAL(9,B65:B67)</f>
        <v>4035.35</v>
      </c>
      <c r="C63" s="29">
        <v>6664.06</v>
      </c>
      <c r="D63" s="29">
        <f>SUBTOTAL(9,D65:D67)</f>
        <v>1303.8900000000001</v>
      </c>
      <c r="E63" s="30"/>
      <c r="F63" s="30"/>
      <c r="G63" s="56"/>
    </row>
    <row r="64" spans="1:8" x14ac:dyDescent="0.25">
      <c r="A64" s="31" t="s">
        <v>82</v>
      </c>
      <c r="B64" s="32">
        <f>SUBTOTAL(9,B65:B67)</f>
        <v>4035.35</v>
      </c>
      <c r="C64" s="32">
        <v>6664.06</v>
      </c>
      <c r="D64" s="32">
        <f>SUBTOTAL(9,D65:D67)</f>
        <v>1303.8900000000001</v>
      </c>
      <c r="E64" s="33"/>
      <c r="F64" s="33"/>
      <c r="G64" s="56"/>
      <c r="H64" s="56"/>
    </row>
    <row r="65" spans="1:6" x14ac:dyDescent="0.25">
      <c r="A65" s="34" t="s">
        <v>83</v>
      </c>
      <c r="B65" s="35">
        <v>1218.1100000000001</v>
      </c>
      <c r="C65" s="35">
        <v>4080.03</v>
      </c>
      <c r="D65" s="35">
        <v>1303.8900000000001</v>
      </c>
      <c r="E65" s="36"/>
      <c r="F65" s="36"/>
    </row>
    <row r="66" spans="1:6" x14ac:dyDescent="0.25">
      <c r="A66" s="34" t="s">
        <v>84</v>
      </c>
      <c r="B66" s="35">
        <v>0</v>
      </c>
      <c r="C66" s="35">
        <v>709.68</v>
      </c>
      <c r="D66" s="35">
        <v>0</v>
      </c>
      <c r="E66" s="36"/>
      <c r="F66" s="36"/>
    </row>
    <row r="67" spans="1:6" x14ac:dyDescent="0.25">
      <c r="A67" s="34" t="s">
        <v>85</v>
      </c>
      <c r="B67" s="35">
        <v>2817.24</v>
      </c>
      <c r="C67" s="35">
        <v>1874.35</v>
      </c>
      <c r="D67" s="35">
        <v>0</v>
      </c>
      <c r="E67" s="36"/>
      <c r="F67" s="36"/>
    </row>
    <row r="68" spans="1:6" x14ac:dyDescent="0.25">
      <c r="A68" s="25" t="s">
        <v>16</v>
      </c>
      <c r="B68" s="26">
        <f>SUBTOTAL(9,B71:B76)</f>
        <v>3258.97</v>
      </c>
      <c r="C68" s="26">
        <v>7719.1</v>
      </c>
      <c r="D68" s="26">
        <f>SUBTOTAL(9,D71:D76)</f>
        <v>5133.1400000000003</v>
      </c>
      <c r="E68" s="27"/>
      <c r="F68" s="27"/>
    </row>
    <row r="69" spans="1:6" x14ac:dyDescent="0.25">
      <c r="A69" s="28" t="s">
        <v>86</v>
      </c>
      <c r="B69" s="29">
        <f>SUBTOTAL(9,B71:B76)</f>
        <v>3258.97</v>
      </c>
      <c r="C69" s="29">
        <v>7719.1</v>
      </c>
      <c r="D69" s="29">
        <f>SUBTOTAL(9,D71:D76)</f>
        <v>5133.1400000000003</v>
      </c>
      <c r="E69" s="30"/>
      <c r="F69" s="30"/>
    </row>
    <row r="70" spans="1:6" x14ac:dyDescent="0.25">
      <c r="A70" s="31" t="s">
        <v>87</v>
      </c>
      <c r="B70" s="32">
        <f>SUBTOTAL(9,B71:B74)</f>
        <v>3258.97</v>
      </c>
      <c r="C70" s="32">
        <v>7719.1</v>
      </c>
      <c r="D70" s="32">
        <f>SUBTOTAL(9,D71:D74)</f>
        <v>5133.1400000000003</v>
      </c>
      <c r="E70" s="33"/>
      <c r="F70" s="33"/>
    </row>
    <row r="71" spans="1:6" x14ac:dyDescent="0.25">
      <c r="A71" s="34" t="s">
        <v>88</v>
      </c>
      <c r="B71" s="35">
        <v>3258.97</v>
      </c>
      <c r="C71" s="35">
        <v>7719.1</v>
      </c>
      <c r="D71" s="35">
        <v>5133.1400000000003</v>
      </c>
      <c r="E71" s="36"/>
      <c r="F71" s="36"/>
    </row>
    <row r="72" spans="1:6" x14ac:dyDescent="0.25">
      <c r="A72" s="34" t="s">
        <v>89</v>
      </c>
      <c r="B72" s="35">
        <v>0</v>
      </c>
      <c r="C72" s="35">
        <v>0</v>
      </c>
      <c r="D72" s="35">
        <v>0</v>
      </c>
      <c r="E72" s="36"/>
      <c r="F72" s="36"/>
    </row>
    <row r="73" spans="1:6" x14ac:dyDescent="0.25">
      <c r="A73" s="34" t="s">
        <v>90</v>
      </c>
      <c r="B73" s="35">
        <v>0</v>
      </c>
      <c r="C73" s="35">
        <v>0</v>
      </c>
      <c r="D73" s="35">
        <v>0</v>
      </c>
      <c r="E73" s="36"/>
      <c r="F73" s="36"/>
    </row>
    <row r="74" spans="1:6" x14ac:dyDescent="0.25">
      <c r="A74" s="34" t="s">
        <v>91</v>
      </c>
      <c r="B74" s="35">
        <v>0</v>
      </c>
      <c r="C74" s="35">
        <v>0</v>
      </c>
      <c r="D74" s="35">
        <v>0</v>
      </c>
      <c r="E74" s="36"/>
      <c r="F74" s="36"/>
    </row>
    <row r="75" spans="1:6" x14ac:dyDescent="0.25">
      <c r="A75" s="31" t="s">
        <v>92</v>
      </c>
      <c r="B75" s="32">
        <f>SUBTOTAL(9,B76:B76)</f>
        <v>0</v>
      </c>
      <c r="C75" s="32">
        <v>0</v>
      </c>
      <c r="D75" s="32">
        <f>SUBTOTAL(9,D76:D76)</f>
        <v>0</v>
      </c>
      <c r="E75" s="33"/>
      <c r="F75" s="33"/>
    </row>
    <row r="76" spans="1:6" x14ac:dyDescent="0.25">
      <c r="A76" s="34" t="s">
        <v>93</v>
      </c>
      <c r="B76" s="35">
        <v>0</v>
      </c>
      <c r="C76" s="35">
        <v>0</v>
      </c>
      <c r="D76" s="35">
        <v>0</v>
      </c>
      <c r="E76" s="36"/>
      <c r="F76" s="36"/>
    </row>
    <row r="77" spans="1:6" ht="20.100000000000001" customHeight="1" x14ac:dyDescent="0.25">
      <c r="A77" s="37" t="s">
        <v>43</v>
      </c>
      <c r="B77" s="38">
        <f>IFERROR(SUBTOTAL(9,B29:B76),0)</f>
        <v>3586484.0700000003</v>
      </c>
      <c r="C77" s="38">
        <v>5896717.4900000002</v>
      </c>
      <c r="D77" s="38">
        <f>IFERROR(SUBTOTAL(9,D29:D76),0)</f>
        <v>7314510.919999999</v>
      </c>
      <c r="E77" s="39">
        <f t="shared" ref="E58:E77" si="2">IF(B77&lt;&gt;0,D77/B77,"-")</f>
        <v>2.039465609560061</v>
      </c>
      <c r="F77" s="39">
        <v>1.2403999999999999</v>
      </c>
    </row>
    <row r="78" spans="1:6" x14ac:dyDescent="0.25">
      <c r="E78" s="11"/>
      <c r="F78" s="11"/>
    </row>
    <row r="79" spans="1:6" x14ac:dyDescent="0.25">
      <c r="C79" s="24"/>
    </row>
    <row r="84" spans="1:6" s="6" customFormat="1" ht="24.95" customHeight="1" x14ac:dyDescent="0.3">
      <c r="A84" s="57" t="s">
        <v>94</v>
      </c>
      <c r="B84" s="57"/>
      <c r="C84" s="57"/>
      <c r="D84" s="57"/>
      <c r="E84" s="57"/>
      <c r="F84" s="57"/>
    </row>
    <row r="85" spans="1:6" s="7" customFormat="1" ht="24.95" customHeight="1" x14ac:dyDescent="0.25">
      <c r="A85" s="8" t="s">
        <v>29</v>
      </c>
      <c r="B85" s="9"/>
      <c r="C85" s="9"/>
      <c r="D85" s="9"/>
      <c r="E85" s="9"/>
      <c r="F85" s="9"/>
    </row>
    <row r="86" spans="1:6" ht="57.6" customHeight="1" x14ac:dyDescent="0.25">
      <c r="A86" s="10" t="s">
        <v>30</v>
      </c>
      <c r="B86" s="10" t="s">
        <v>6</v>
      </c>
      <c r="C86" s="10" t="s">
        <v>7</v>
      </c>
      <c r="D86" s="10" t="s">
        <v>8</v>
      </c>
      <c r="E86" s="10" t="s">
        <v>9</v>
      </c>
      <c r="F86" s="10" t="s">
        <v>10</v>
      </c>
    </row>
    <row r="87" spans="1:6" s="11" customFormat="1" ht="15.95" customHeight="1" x14ac:dyDescent="0.25">
      <c r="A87" s="12" t="s">
        <v>11</v>
      </c>
      <c r="B87" s="12">
        <f>COLUMN()</f>
        <v>2</v>
      </c>
      <c r="C87" s="12">
        <f>COLUMN()</f>
        <v>3</v>
      </c>
      <c r="D87" s="12">
        <f>COLUMN()</f>
        <v>4</v>
      </c>
      <c r="E87" s="12" t="str">
        <f>_xlfn.CONCAT(TEXT(COLUMN(),"@")," (",TEXT(D87,"@")," / ",TEXT(B87,"@"),")")</f>
        <v>5 (4 / 2)</v>
      </c>
      <c r="F87" s="12" t="str">
        <f>_xlfn.CONCAT(TEXT(COLUMN(),"@")," (",TEXT(D87,"@")," / ",TEXT(C87,"@"),")")</f>
        <v>6 (4 / 3)</v>
      </c>
    </row>
    <row r="88" spans="1:6" x14ac:dyDescent="0.25">
      <c r="A88" s="25" t="s">
        <v>159</v>
      </c>
      <c r="B88" s="26">
        <f>SUBTOTAL(9,B89:B89)</f>
        <v>768413.47</v>
      </c>
      <c r="C88" s="26">
        <f>SUBTOTAL(9,C89:C89)</f>
        <v>957431.76</v>
      </c>
      <c r="D88" s="26">
        <f>SUBTOTAL(9,D89:D89)</f>
        <v>904387.61</v>
      </c>
      <c r="E88" s="27">
        <f t="shared" ref="E88:E94" si="3">IF(B88&lt;&gt;0,D88/B88,"-")</f>
        <v>1.17695439409723</v>
      </c>
      <c r="F88" s="27">
        <f t="shared" ref="F88:F94" si="4">IF(C88&lt;&gt;0,D88/C88,"-")</f>
        <v>0.94459746144205614</v>
      </c>
    </row>
    <row r="89" spans="1:6" x14ac:dyDescent="0.25">
      <c r="A89" s="34" t="s">
        <v>95</v>
      </c>
      <c r="B89" s="35">
        <v>768413.47</v>
      </c>
      <c r="C89" s="35">
        <v>957431.76</v>
      </c>
      <c r="D89" s="35">
        <v>904387.61</v>
      </c>
      <c r="E89" s="36">
        <f t="shared" si="3"/>
        <v>1.17695439409723</v>
      </c>
      <c r="F89" s="36">
        <f t="shared" si="4"/>
        <v>0.94459746144205614</v>
      </c>
    </row>
    <row r="90" spans="1:6" x14ac:dyDescent="0.25">
      <c r="A90" s="25" t="s">
        <v>96</v>
      </c>
      <c r="B90" s="26">
        <f>SUBTOTAL(9,B91:B91)</f>
        <v>25527.45</v>
      </c>
      <c r="C90" s="26">
        <f>SUBTOTAL(9,C91:C91)</f>
        <v>29453.73</v>
      </c>
      <c r="D90" s="26">
        <f>SUBTOTAL(9,D91:D91)</f>
        <v>29090.83</v>
      </c>
      <c r="E90" s="27">
        <f t="shared" si="3"/>
        <v>1.1395901274902116</v>
      </c>
      <c r="F90" s="27">
        <f t="shared" si="4"/>
        <v>0.98767897987793063</v>
      </c>
    </row>
    <row r="91" spans="1:6" x14ac:dyDescent="0.25">
      <c r="A91" s="34" t="s">
        <v>97</v>
      </c>
      <c r="B91" s="35">
        <v>25527.45</v>
      </c>
      <c r="C91" s="35">
        <v>29453.73</v>
      </c>
      <c r="D91" s="35">
        <v>29090.83</v>
      </c>
      <c r="E91" s="36">
        <f t="shared" si="3"/>
        <v>1.1395901274902116</v>
      </c>
      <c r="F91" s="36">
        <f t="shared" si="4"/>
        <v>0.98767897987793063</v>
      </c>
    </row>
    <row r="92" spans="1:6" x14ac:dyDescent="0.25">
      <c r="A92" s="25" t="s">
        <v>98</v>
      </c>
      <c r="B92" s="26">
        <f>SUBTOTAL(9,B93:B93)</f>
        <v>2656945.9900000002</v>
      </c>
      <c r="C92" s="26">
        <f>SUBTOTAL(9,C93:C93)</f>
        <v>4909832</v>
      </c>
      <c r="D92" s="26">
        <f>SUBTOTAL(9,D93:D93)</f>
        <v>6388623.1400000006</v>
      </c>
      <c r="E92" s="27">
        <f t="shared" si="3"/>
        <v>2.4044986853496408</v>
      </c>
      <c r="F92" s="27">
        <f t="shared" si="4"/>
        <v>1.3011897637230765</v>
      </c>
    </row>
    <row r="93" spans="1:6" x14ac:dyDescent="0.25">
      <c r="A93" s="34" t="s">
        <v>99</v>
      </c>
      <c r="B93" s="35">
        <v>2656945.9900000002</v>
      </c>
      <c r="C93" s="35">
        <v>4909832</v>
      </c>
      <c r="D93" s="35">
        <v>6388623.1400000006</v>
      </c>
      <c r="E93" s="36">
        <f t="shared" si="3"/>
        <v>2.4044986853496408</v>
      </c>
      <c r="F93" s="36">
        <f t="shared" si="4"/>
        <v>1.3011897637230765</v>
      </c>
    </row>
    <row r="94" spans="1:6" ht="20.100000000000001" customHeight="1" x14ac:dyDescent="0.25">
      <c r="A94" s="37" t="s">
        <v>43</v>
      </c>
      <c r="B94" s="38">
        <f>IFERROR(SUBTOTAL(9,B89:B93),0)</f>
        <v>3450886.91</v>
      </c>
      <c r="C94" s="38">
        <f>IFERROR(SUBTOTAL(9,C89:C93),0)</f>
        <v>5896717.4900000002</v>
      </c>
      <c r="D94" s="38">
        <f>IFERROR(SUBTOTAL(9,D89:D93),0)</f>
        <v>7322101.5800000001</v>
      </c>
      <c r="E94" s="39">
        <f t="shared" si="3"/>
        <v>2.1218028208290374</v>
      </c>
      <c r="F94" s="39">
        <f t="shared" si="4"/>
        <v>1.2417250092813925</v>
      </c>
    </row>
    <row r="95" spans="1:6" x14ac:dyDescent="0.25">
      <c r="A95" s="11"/>
      <c r="B95" s="11"/>
      <c r="C95" s="11"/>
      <c r="D95" s="11"/>
      <c r="E95" s="11"/>
      <c r="F95" s="11"/>
    </row>
    <row r="96" spans="1:6" x14ac:dyDescent="0.25">
      <c r="A96" s="11"/>
      <c r="B96" s="11"/>
      <c r="C96" s="11"/>
      <c r="D96" s="11"/>
      <c r="E96" s="11"/>
      <c r="F96" s="11"/>
    </row>
    <row r="97" spans="1:6" s="7" customFormat="1" ht="24.95" customHeight="1" x14ac:dyDescent="0.25">
      <c r="A97" s="8" t="s">
        <v>44</v>
      </c>
      <c r="B97" s="9"/>
      <c r="C97" s="9"/>
      <c r="D97" s="9"/>
      <c r="E97" s="9"/>
      <c r="F97" s="9"/>
    </row>
    <row r="98" spans="1:6" ht="57.6" customHeight="1" x14ac:dyDescent="0.25">
      <c r="A98" s="40" t="s">
        <v>30</v>
      </c>
      <c r="B98" s="10" t="s">
        <v>6</v>
      </c>
      <c r="C98" s="10" t="s">
        <v>7</v>
      </c>
      <c r="D98" s="10" t="s">
        <v>8</v>
      </c>
      <c r="E98" s="10" t="s">
        <v>9</v>
      </c>
      <c r="F98" s="10" t="s">
        <v>10</v>
      </c>
    </row>
    <row r="99" spans="1:6" s="11" customFormat="1" ht="15.95" customHeight="1" x14ac:dyDescent="0.25">
      <c r="A99" s="12" t="s">
        <v>11</v>
      </c>
      <c r="B99" s="12">
        <f>COLUMN()</f>
        <v>2</v>
      </c>
      <c r="C99" s="12">
        <f>COLUMN()</f>
        <v>3</v>
      </c>
      <c r="D99" s="12">
        <f>COLUMN()</f>
        <v>4</v>
      </c>
      <c r="E99" s="12" t="str">
        <f>_xlfn.CONCAT(TEXT(COLUMN(),"@")," (",TEXT(D99,"@")," / ",TEXT(B99,"@"),")")</f>
        <v>5 (4 / 2)</v>
      </c>
      <c r="F99" s="12" t="str">
        <f>_xlfn.CONCAT(TEXT(COLUMN(),"@")," (",TEXT(D99,"@")," / ",TEXT(C99,"@"),")")</f>
        <v>6 (4 / 3)</v>
      </c>
    </row>
    <row r="100" spans="1:6" x14ac:dyDescent="0.25">
      <c r="A100" s="25" t="s">
        <v>159</v>
      </c>
      <c r="B100" s="26">
        <f>SUBTOTAL(9,B101:B101)</f>
        <v>859351.55</v>
      </c>
      <c r="C100" s="26">
        <f>SUBTOTAL(9,C101:C101)</f>
        <v>957431.76</v>
      </c>
      <c r="D100" s="26">
        <f>SUBTOTAL(9,D101:D101)</f>
        <v>904387.61</v>
      </c>
      <c r="E100" s="27">
        <f t="shared" ref="E100:E106" si="5">IF(B100&lt;&gt;0,D100/B100,"-")</f>
        <v>1.0524070271357513</v>
      </c>
      <c r="F100" s="27">
        <f t="shared" ref="F100:F106" si="6">IF(C100&lt;&gt;0,D100/C100,"-")</f>
        <v>0.94459746144205614</v>
      </c>
    </row>
    <row r="101" spans="1:6" x14ac:dyDescent="0.25">
      <c r="A101" s="34" t="s">
        <v>95</v>
      </c>
      <c r="B101" s="35">
        <v>859351.55</v>
      </c>
      <c r="C101" s="35">
        <v>957431.76</v>
      </c>
      <c r="D101" s="35">
        <v>904387.61</v>
      </c>
      <c r="E101" s="36">
        <f t="shared" si="5"/>
        <v>1.0524070271357513</v>
      </c>
      <c r="F101" s="36">
        <f t="shared" si="6"/>
        <v>0.94459746144205614</v>
      </c>
    </row>
    <row r="102" spans="1:6" x14ac:dyDescent="0.25">
      <c r="A102" s="25" t="s">
        <v>96</v>
      </c>
      <c r="B102" s="26">
        <f>SUBTOTAL(9,B103:B103)</f>
        <v>26083.66</v>
      </c>
      <c r="C102" s="26">
        <f>SUBTOTAL(9,C103:C103)</f>
        <v>29453.73</v>
      </c>
      <c r="D102" s="26">
        <f>SUBTOTAL(9,D103:D103)</f>
        <v>20976.3</v>
      </c>
      <c r="E102" s="27">
        <f t="shared" si="5"/>
        <v>0.80419312320433556</v>
      </c>
      <c r="F102" s="27">
        <f t="shared" si="6"/>
        <v>0.71217805011453561</v>
      </c>
    </row>
    <row r="103" spans="1:6" x14ac:dyDescent="0.25">
      <c r="A103" s="34" t="s">
        <v>97</v>
      </c>
      <c r="B103" s="35">
        <v>26083.66</v>
      </c>
      <c r="C103" s="35">
        <v>29453.73</v>
      </c>
      <c r="D103" s="35">
        <v>20976.3</v>
      </c>
      <c r="E103" s="36">
        <f t="shared" si="5"/>
        <v>0.80419312320433556</v>
      </c>
      <c r="F103" s="36">
        <f t="shared" si="6"/>
        <v>0.71217805011453561</v>
      </c>
    </row>
    <row r="104" spans="1:6" x14ac:dyDescent="0.25">
      <c r="A104" s="25" t="s">
        <v>98</v>
      </c>
      <c r="B104" s="26">
        <f>SUBTOTAL(9,B105:B105)</f>
        <v>2701048.86</v>
      </c>
      <c r="C104" s="26">
        <f>SUBTOTAL(9,C105:C105)</f>
        <v>4909832</v>
      </c>
      <c r="D104" s="26">
        <f>SUBTOTAL(9,D105:D105)</f>
        <v>6389147.0099999998</v>
      </c>
      <c r="E104" s="27">
        <f t="shared" si="5"/>
        <v>2.3654318530172755</v>
      </c>
      <c r="F104" s="27">
        <f t="shared" si="6"/>
        <v>1.3012964618748666</v>
      </c>
    </row>
    <row r="105" spans="1:6" x14ac:dyDescent="0.25">
      <c r="A105" s="34" t="s">
        <v>99</v>
      </c>
      <c r="B105" s="35">
        <v>2701048.86</v>
      </c>
      <c r="C105" s="35">
        <v>4909832</v>
      </c>
      <c r="D105" s="35">
        <v>6389147.0099999998</v>
      </c>
      <c r="E105" s="36">
        <f t="shared" si="5"/>
        <v>2.3654318530172755</v>
      </c>
      <c r="F105" s="36">
        <f t="shared" si="6"/>
        <v>1.3012964618748666</v>
      </c>
    </row>
    <row r="106" spans="1:6" ht="20.100000000000001" customHeight="1" x14ac:dyDescent="0.25">
      <c r="A106" s="37" t="s">
        <v>43</v>
      </c>
      <c r="B106" s="38">
        <f>IFERROR(SUBTOTAL(9,B101:B105),0)</f>
        <v>3586484.07</v>
      </c>
      <c r="C106" s="38">
        <f>IFERROR(SUBTOTAL(9,C101:C105),0)</f>
        <v>5896717.4900000002</v>
      </c>
      <c r="D106" s="38">
        <f>IFERROR(SUBTOTAL(9,D101:D105),0)</f>
        <v>7314510.9199999999</v>
      </c>
      <c r="E106" s="39">
        <f t="shared" si="5"/>
        <v>2.0394656095600614</v>
      </c>
      <c r="F106" s="39">
        <f t="shared" si="6"/>
        <v>1.2404377405572469</v>
      </c>
    </row>
    <row r="107" spans="1:6" x14ac:dyDescent="0.25">
      <c r="E107" s="11"/>
      <c r="F107" s="11"/>
    </row>
    <row r="108" spans="1:6" x14ac:dyDescent="0.25">
      <c r="C108" s="24"/>
    </row>
    <row r="113" spans="1:6" s="6" customFormat="1" ht="24.95" customHeight="1" x14ac:dyDescent="0.3">
      <c r="A113" s="57" t="s">
        <v>100</v>
      </c>
      <c r="B113" s="57"/>
      <c r="C113" s="57"/>
      <c r="D113" s="57"/>
      <c r="E113" s="57"/>
      <c r="F113" s="57"/>
    </row>
    <row r="114" spans="1:6" s="7" customFormat="1" ht="24.95" customHeight="1" x14ac:dyDescent="0.25">
      <c r="A114" s="8" t="s">
        <v>44</v>
      </c>
      <c r="B114" s="9"/>
      <c r="C114" s="9"/>
      <c r="D114" s="9"/>
      <c r="E114" s="9"/>
      <c r="F114" s="9"/>
    </row>
    <row r="115" spans="1:6" ht="57.6" customHeight="1" x14ac:dyDescent="0.25">
      <c r="A115" s="10" t="s">
        <v>30</v>
      </c>
      <c r="B115" s="10" t="s">
        <v>6</v>
      </c>
      <c r="C115" s="10" t="s">
        <v>7</v>
      </c>
      <c r="D115" s="10" t="s">
        <v>8</v>
      </c>
      <c r="E115" s="10" t="s">
        <v>9</v>
      </c>
      <c r="F115" s="10" t="s">
        <v>10</v>
      </c>
    </row>
    <row r="116" spans="1:6" s="11" customFormat="1" ht="15.95" customHeight="1" x14ac:dyDescent="0.25">
      <c r="A116" s="12" t="s">
        <v>11</v>
      </c>
      <c r="B116" s="12">
        <f>COLUMN()</f>
        <v>2</v>
      </c>
      <c r="C116" s="12">
        <f>COLUMN()</f>
        <v>3</v>
      </c>
      <c r="D116" s="12">
        <f>COLUMN()</f>
        <v>4</v>
      </c>
      <c r="E116" s="12" t="str">
        <f>_xlfn.CONCAT(TEXT(COLUMN(),"@")," (",TEXT(D116,"@")," / ",TEXT(B116,"@"),")")</f>
        <v>5 (4 / 2)</v>
      </c>
      <c r="F116" s="12" t="str">
        <f>_xlfn.CONCAT(TEXT(COLUMN(),"@")," (",TEXT(D116,"@")," / ",TEXT(C116,"@"),")")</f>
        <v>6 (4 / 3)</v>
      </c>
    </row>
    <row r="117" spans="1:6" x14ac:dyDescent="0.25">
      <c r="A117" s="25" t="s">
        <v>101</v>
      </c>
      <c r="B117" s="26">
        <f>SUBTOTAL(9,B118:B118)</f>
        <v>3586484.07</v>
      </c>
      <c r="C117" s="26">
        <f>SUBTOTAL(9,C118:C118)</f>
        <v>5896717.4900000002</v>
      </c>
      <c r="D117" s="26">
        <f>SUBTOTAL(9,D118:D118)</f>
        <v>7314510.9199999999</v>
      </c>
      <c r="E117" s="27">
        <f>IF(B117&lt;&gt;0,D117/B117,"-")</f>
        <v>2.0394656095600614</v>
      </c>
      <c r="F117" s="27">
        <f>IF(C117&lt;&gt;0,D117/C117,"-")</f>
        <v>1.2404377405572469</v>
      </c>
    </row>
    <row r="118" spans="1:6" x14ac:dyDescent="0.25">
      <c r="A118" s="34" t="s">
        <v>102</v>
      </c>
      <c r="B118" s="35">
        <v>3586484.07</v>
      </c>
      <c r="C118" s="35">
        <v>5896717.4900000002</v>
      </c>
      <c r="D118" s="35">
        <v>7314510.9199999999</v>
      </c>
      <c r="E118" s="36">
        <f>IF(B118&lt;&gt;0,D118/B118,"-")</f>
        <v>2.0394656095600614</v>
      </c>
      <c r="F118" s="36">
        <f>IF(C118&lt;&gt;0,D118/C118,"-")</f>
        <v>1.2404377405572469</v>
      </c>
    </row>
    <row r="119" spans="1:6" ht="20.100000000000001" customHeight="1" x14ac:dyDescent="0.25">
      <c r="A119" s="37" t="s">
        <v>43</v>
      </c>
      <c r="B119" s="38">
        <f>IFERROR(SUBTOTAL(9,B118:B118),0)</f>
        <v>3586484.07</v>
      </c>
      <c r="C119" s="38">
        <f>IFERROR(SUBTOTAL(9,C118:C118),0)</f>
        <v>5896717.4900000002</v>
      </c>
      <c r="D119" s="38">
        <f>IFERROR(SUBTOTAL(9,D118:D118),0)</f>
        <v>7314510.9199999999</v>
      </c>
      <c r="E119" s="39">
        <f>IF(B119&lt;&gt;0,D119/B119,"-")</f>
        <v>2.0394656095600614</v>
      </c>
      <c r="F119" s="39">
        <f>IF(C119&lt;&gt;0,D119/C119,"-")</f>
        <v>1.2404377405572469</v>
      </c>
    </row>
    <row r="120" spans="1:6" x14ac:dyDescent="0.25">
      <c r="A120" s="11"/>
      <c r="B120" s="11"/>
      <c r="C120" s="11"/>
      <c r="D120" s="11"/>
      <c r="E120" s="11"/>
      <c r="F120" s="11"/>
    </row>
    <row r="121" spans="1:6" x14ac:dyDescent="0.25">
      <c r="A121" s="11"/>
      <c r="B121" s="11"/>
      <c r="C121" s="11"/>
      <c r="D121" s="11"/>
      <c r="E121" s="11"/>
      <c r="F121" s="11"/>
    </row>
    <row r="122" spans="1:6" x14ac:dyDescent="0.25">
      <c r="C122" s="24"/>
    </row>
  </sheetData>
  <mergeCells count="5">
    <mergeCell ref="A2:F2"/>
    <mergeCell ref="A3:F3"/>
    <mergeCell ref="A1:F1"/>
    <mergeCell ref="A84:F84"/>
    <mergeCell ref="A113:F113"/>
  </mergeCells>
  <pageMargins left="0.39370078740157499" right="0.39370078740157499" top="0.39370078740157499" bottom="0.511811023622047" header="0" footer="0.31496062992126"/>
  <pageSetup paperSize="9" scale="10" fitToHeight="0" orientation="portrait" r:id="rId1"/>
  <headerFooter>
    <oddFooter>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2"/>
  <sheetViews>
    <sheetView zoomScaleNormal="100" workbookViewId="0">
      <pane ySplit="6" topLeftCell="A7" activePane="bottomLeft" state="frozen"/>
      <selection pane="bottomLeft" activeCell="A15" sqref="A15"/>
    </sheetView>
  </sheetViews>
  <sheetFormatPr defaultColWidth="9.140625" defaultRowHeight="15" x14ac:dyDescent="0.25"/>
  <cols>
    <col min="1" max="1" width="73.7109375" style="1" customWidth="1"/>
    <col min="2" max="4" width="19.7109375" style="1" customWidth="1"/>
    <col min="5" max="6" width="15" style="1" customWidth="1"/>
  </cols>
  <sheetData>
    <row r="1" spans="1:6" s="5" customFormat="1" ht="30" customHeight="1" x14ac:dyDescent="0.25">
      <c r="A1" s="57" t="s">
        <v>2</v>
      </c>
      <c r="B1" s="57"/>
      <c r="C1" s="57"/>
      <c r="D1" s="57"/>
      <c r="E1" s="57"/>
      <c r="F1" s="57"/>
    </row>
    <row r="2" spans="1:6" s="5" customFormat="1" ht="30" customHeight="1" x14ac:dyDescent="0.25">
      <c r="A2" s="57" t="s">
        <v>103</v>
      </c>
      <c r="B2" s="57"/>
      <c r="C2" s="57"/>
      <c r="D2" s="57"/>
      <c r="E2" s="57"/>
      <c r="F2" s="57"/>
    </row>
    <row r="3" spans="1:6" s="6" customFormat="1" ht="24.95" customHeight="1" x14ac:dyDescent="0.3">
      <c r="A3" s="57" t="s">
        <v>104</v>
      </c>
      <c r="B3" s="57"/>
      <c r="C3" s="57"/>
      <c r="D3" s="57"/>
      <c r="E3" s="57"/>
      <c r="F3" s="57"/>
    </row>
    <row r="4" spans="1:6" s="7" customFormat="1" ht="24.95" customHeight="1" x14ac:dyDescent="0.25">
      <c r="A4" s="8" t="s">
        <v>105</v>
      </c>
      <c r="B4" s="9"/>
      <c r="C4" s="9"/>
      <c r="D4" s="9"/>
      <c r="E4" s="9"/>
      <c r="F4" s="9"/>
    </row>
    <row r="5" spans="1:6" ht="57.6" customHeight="1" x14ac:dyDescent="0.25">
      <c r="A5" s="10" t="s">
        <v>30</v>
      </c>
      <c r="B5" s="10" t="s">
        <v>6</v>
      </c>
      <c r="C5" s="10" t="s">
        <v>7</v>
      </c>
      <c r="D5" s="10" t="s">
        <v>8</v>
      </c>
      <c r="E5" s="10" t="s">
        <v>9</v>
      </c>
      <c r="F5" s="10" t="s">
        <v>10</v>
      </c>
    </row>
    <row r="6" spans="1:6" s="11" customFormat="1" ht="15.95" customHeight="1" x14ac:dyDescent="0.25">
      <c r="A6" s="12" t="s">
        <v>11</v>
      </c>
      <c r="B6" s="12">
        <f>COLUMN()</f>
        <v>2</v>
      </c>
      <c r="C6" s="12">
        <v>3</v>
      </c>
      <c r="D6" s="12">
        <f>COLUMN()</f>
        <v>4</v>
      </c>
      <c r="E6" s="12" t="str">
        <f>_xlfn.CONCAT(TEXT(COLUMN(),"@")," (",TEXT(D6,"@")," / ",TEXT(B6,"@"),")")</f>
        <v>5 (4 / 2)</v>
      </c>
      <c r="F6" s="12" t="str">
        <f>_xlfn.CONCAT(TEXT(COLUMN(),"@")," (",TEXT(D6,"@")," / ",TEXT(C6,"@"),")")</f>
        <v>6 (4 / 3)</v>
      </c>
    </row>
    <row r="7" spans="1:6" ht="20.100000000000001" customHeight="1" x14ac:dyDescent="0.25">
      <c r="A7" s="37" t="s">
        <v>43</v>
      </c>
      <c r="B7" s="38">
        <f>IFERROR(SUBTOTAL(9,#REF!),0)</f>
        <v>0</v>
      </c>
      <c r="C7" s="38">
        <v>0</v>
      </c>
      <c r="D7" s="38">
        <f>IFERROR(SUBTOTAL(9,#REF!),0)</f>
        <v>0</v>
      </c>
      <c r="E7" s="39" t="str">
        <f>IF(B7&lt;&gt;0,D7/B7,"-")</f>
        <v>-</v>
      </c>
      <c r="F7" s="39" t="str">
        <f>IF(C7&lt;&gt;0,D7/C7,"-")</f>
        <v>-</v>
      </c>
    </row>
    <row r="8" spans="1:6" x14ac:dyDescent="0.25">
      <c r="A8" s="11"/>
      <c r="B8" s="11"/>
      <c r="C8" s="11"/>
      <c r="D8" s="11"/>
      <c r="E8" s="11"/>
      <c r="F8" s="11"/>
    </row>
    <row r="9" spans="1:6" x14ac:dyDescent="0.25">
      <c r="A9" s="11"/>
      <c r="B9" s="11"/>
      <c r="C9" s="11"/>
      <c r="D9" s="11"/>
      <c r="E9" s="11"/>
      <c r="F9" s="11"/>
    </row>
    <row r="10" spans="1:6" s="7" customFormat="1" ht="24.95" customHeight="1" x14ac:dyDescent="0.25">
      <c r="A10" s="8" t="s">
        <v>106</v>
      </c>
      <c r="B10" s="9"/>
      <c r="C10" s="9"/>
      <c r="D10" s="9"/>
      <c r="E10" s="9"/>
      <c r="F10" s="9"/>
    </row>
    <row r="11" spans="1:6" ht="57.6" customHeight="1" x14ac:dyDescent="0.25">
      <c r="A11" s="40" t="s">
        <v>30</v>
      </c>
      <c r="B11" s="10" t="s">
        <v>6</v>
      </c>
      <c r="C11" s="10" t="s">
        <v>7</v>
      </c>
      <c r="D11" s="10" t="s">
        <v>8</v>
      </c>
      <c r="E11" s="10" t="s">
        <v>9</v>
      </c>
      <c r="F11" s="10" t="s">
        <v>10</v>
      </c>
    </row>
    <row r="12" spans="1:6" s="11" customFormat="1" ht="15.95" customHeight="1" x14ac:dyDescent="0.25">
      <c r="A12" s="12" t="s">
        <v>11</v>
      </c>
      <c r="B12" s="12">
        <f>COLUMN()</f>
        <v>2</v>
      </c>
      <c r="C12" s="12">
        <v>3</v>
      </c>
      <c r="D12" s="12">
        <f>COLUMN()</f>
        <v>4</v>
      </c>
      <c r="E12" s="12" t="str">
        <f>_xlfn.CONCAT(TEXT(COLUMN(),"@")," (",TEXT(D12,"@")," / ",TEXT(B12,"@"),")")</f>
        <v>5 (4 / 2)</v>
      </c>
      <c r="F12" s="12" t="str">
        <f>_xlfn.CONCAT(TEXT(COLUMN(),"@")," (",TEXT(D12,"@")," / ",TEXT(C12,"@"),")")</f>
        <v>6 (4 / 3)</v>
      </c>
    </row>
    <row r="13" spans="1:6" ht="20.100000000000001" customHeight="1" x14ac:dyDescent="0.25">
      <c r="A13" s="37" t="s">
        <v>43</v>
      </c>
      <c r="B13" s="38">
        <f>IFERROR(SUBTOTAL(9,#REF!),0)</f>
        <v>0</v>
      </c>
      <c r="C13" s="38">
        <v>0</v>
      </c>
      <c r="D13" s="38">
        <f>IFERROR(SUBTOTAL(9,#REF!),0)</f>
        <v>0</v>
      </c>
      <c r="E13" s="39" t="str">
        <f>IF(B13&lt;&gt;0,D13/B13,"-")</f>
        <v>-</v>
      </c>
      <c r="F13" s="39" t="str">
        <f>IF(C13&lt;&gt;0,D13/C13,"-")</f>
        <v>-</v>
      </c>
    </row>
    <row r="14" spans="1:6" x14ac:dyDescent="0.25">
      <c r="E14" s="11"/>
      <c r="F14" s="11"/>
    </row>
    <row r="15" spans="1:6" x14ac:dyDescent="0.25">
      <c r="C15" s="24"/>
    </row>
    <row r="20" spans="1:6" s="6" customFormat="1" ht="24.95" customHeight="1" x14ac:dyDescent="0.3">
      <c r="A20" s="57" t="s">
        <v>107</v>
      </c>
      <c r="B20" s="57"/>
      <c r="C20" s="57"/>
      <c r="D20" s="57"/>
      <c r="E20" s="57"/>
      <c r="F20" s="57"/>
    </row>
    <row r="21" spans="1:6" s="7" customFormat="1" ht="24.95" customHeight="1" x14ac:dyDescent="0.25">
      <c r="A21" s="8" t="s">
        <v>105</v>
      </c>
      <c r="B21" s="9"/>
      <c r="C21" s="9"/>
      <c r="D21" s="9"/>
      <c r="E21" s="9"/>
      <c r="F21" s="9"/>
    </row>
    <row r="22" spans="1:6" ht="57.6" customHeight="1" x14ac:dyDescent="0.25">
      <c r="A22" s="10" t="s">
        <v>30</v>
      </c>
      <c r="B22" s="10" t="s">
        <v>6</v>
      </c>
      <c r="C22" s="10" t="s">
        <v>7</v>
      </c>
      <c r="D22" s="10" t="s">
        <v>8</v>
      </c>
      <c r="E22" s="10" t="s">
        <v>9</v>
      </c>
      <c r="F22" s="10" t="s">
        <v>10</v>
      </c>
    </row>
    <row r="23" spans="1:6" s="11" customFormat="1" ht="15.95" customHeight="1" x14ac:dyDescent="0.25">
      <c r="A23" s="12" t="s">
        <v>11</v>
      </c>
      <c r="B23" s="12">
        <f>COLUMN()</f>
        <v>2</v>
      </c>
      <c r="C23" s="12">
        <f>COLUMN()</f>
        <v>3</v>
      </c>
      <c r="D23" s="12">
        <f>COLUMN()</f>
        <v>4</v>
      </c>
      <c r="E23" s="12" t="str">
        <f>_xlfn.CONCAT(TEXT(COLUMN(),"@")," (",TEXT(D23,"@")," / ",TEXT(B23,"@"),")")</f>
        <v>5 (4 / 2)</v>
      </c>
      <c r="F23" s="12" t="str">
        <f>_xlfn.CONCAT(TEXT(COLUMN(),"@")," (",TEXT(D23,"@")," / ",TEXT(C23,"@"),")")</f>
        <v>6 (4 / 3)</v>
      </c>
    </row>
    <row r="24" spans="1:6" ht="20.100000000000001" customHeight="1" x14ac:dyDescent="0.25">
      <c r="A24" s="37" t="s">
        <v>43</v>
      </c>
      <c r="B24" s="38">
        <f>IFERROR(SUBTOTAL(9,#REF!),0)</f>
        <v>0</v>
      </c>
      <c r="C24" s="38">
        <f>IFERROR(SUBTOTAL(9,#REF!),0)</f>
        <v>0</v>
      </c>
      <c r="D24" s="38">
        <f>IFERROR(SUBTOTAL(9,#REF!),0)</f>
        <v>0</v>
      </c>
      <c r="E24" s="39" t="str">
        <f>IF(B24&lt;&gt;0,D24/B24,"-")</f>
        <v>-</v>
      </c>
      <c r="F24" s="39" t="str">
        <f>IF(C24&lt;&gt;0,D24/C24,"-")</f>
        <v>-</v>
      </c>
    </row>
    <row r="25" spans="1:6" x14ac:dyDescent="0.25">
      <c r="A25" s="11"/>
      <c r="B25" s="11"/>
      <c r="C25" s="11"/>
      <c r="D25" s="11"/>
      <c r="E25" s="11"/>
      <c r="F25" s="11"/>
    </row>
    <row r="26" spans="1:6" x14ac:dyDescent="0.25">
      <c r="A26" s="11"/>
      <c r="B26" s="11"/>
      <c r="C26" s="11"/>
      <c r="D26" s="11"/>
      <c r="E26" s="11"/>
      <c r="F26" s="11"/>
    </row>
    <row r="27" spans="1:6" s="7" customFormat="1" ht="24.95" customHeight="1" x14ac:dyDescent="0.25">
      <c r="A27" s="8" t="s">
        <v>106</v>
      </c>
      <c r="B27" s="9"/>
      <c r="C27" s="9"/>
      <c r="D27" s="9"/>
      <c r="E27" s="9"/>
      <c r="F27" s="9"/>
    </row>
    <row r="28" spans="1:6" ht="57.6" customHeight="1" x14ac:dyDescent="0.25">
      <c r="A28" s="40" t="s">
        <v>30</v>
      </c>
      <c r="B28" s="10" t="s">
        <v>6</v>
      </c>
      <c r="C28" s="10" t="s">
        <v>7</v>
      </c>
      <c r="D28" s="10" t="s">
        <v>8</v>
      </c>
      <c r="E28" s="10" t="s">
        <v>9</v>
      </c>
      <c r="F28" s="10" t="s">
        <v>10</v>
      </c>
    </row>
    <row r="29" spans="1:6" s="11" customFormat="1" ht="15.95" customHeight="1" x14ac:dyDescent="0.25">
      <c r="A29" s="12" t="s">
        <v>11</v>
      </c>
      <c r="B29" s="12">
        <f>COLUMN()</f>
        <v>2</v>
      </c>
      <c r="C29" s="12">
        <f>COLUMN()</f>
        <v>3</v>
      </c>
      <c r="D29" s="12">
        <f>COLUMN()</f>
        <v>4</v>
      </c>
      <c r="E29" s="12" t="str">
        <f>_xlfn.CONCAT(TEXT(COLUMN(),"@")," (",TEXT(D29,"@")," / ",TEXT(B29,"@"),")")</f>
        <v>5 (4 / 2)</v>
      </c>
      <c r="F29" s="12" t="str">
        <f>_xlfn.CONCAT(TEXT(COLUMN(),"@")," (",TEXT(D29,"@")," / ",TEXT(C29,"@"),")")</f>
        <v>6 (4 / 3)</v>
      </c>
    </row>
    <row r="30" spans="1:6" ht="20.100000000000001" customHeight="1" x14ac:dyDescent="0.25">
      <c r="A30" s="37" t="s">
        <v>43</v>
      </c>
      <c r="B30" s="38">
        <f>IFERROR(SUBTOTAL(9,#REF!),0)</f>
        <v>0</v>
      </c>
      <c r="C30" s="38">
        <f>IFERROR(SUBTOTAL(9,#REF!),0)</f>
        <v>0</v>
      </c>
      <c r="D30" s="38">
        <f>IFERROR(SUBTOTAL(9,#REF!),0)</f>
        <v>0</v>
      </c>
      <c r="E30" s="39" t="str">
        <f>IF(B30&lt;&gt;0,D30/B30,"-")</f>
        <v>-</v>
      </c>
      <c r="F30" s="39" t="str">
        <f>IF(C30&lt;&gt;0,D30/C30,"-")</f>
        <v>-</v>
      </c>
    </row>
    <row r="31" spans="1:6" x14ac:dyDescent="0.25">
      <c r="E31" s="11"/>
      <c r="F31" s="11"/>
    </row>
    <row r="32" spans="1:6" x14ac:dyDescent="0.25">
      <c r="C32" s="24"/>
    </row>
  </sheetData>
  <mergeCells count="4">
    <mergeCell ref="A2:F2"/>
    <mergeCell ref="A3:F3"/>
    <mergeCell ref="A1:F1"/>
    <mergeCell ref="A20:F20"/>
  </mergeCells>
  <pageMargins left="0.39370078740157499" right="0.39370078740157499" top="0.39370078740157499" bottom="0.511811023622047" header="0" footer="0.31496062992126"/>
  <pageSetup paperSize="9" scale="10" fitToHeight="0" orientation="portrait" r:id="rId1"/>
  <headerFooter>
    <oddFooter>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00"/>
  <sheetViews>
    <sheetView tabSelected="1" zoomScaleNormal="100" workbookViewId="0">
      <pane ySplit="5" topLeftCell="A6" activePane="bottomLeft" state="frozen"/>
      <selection pane="bottomLeft" activeCell="C19" sqref="C19"/>
    </sheetView>
  </sheetViews>
  <sheetFormatPr defaultColWidth="9.140625" defaultRowHeight="15" x14ac:dyDescent="0.25"/>
  <cols>
    <col min="1" max="1" width="73.7109375" style="1" customWidth="1"/>
    <col min="2" max="3" width="19.7109375" style="1" customWidth="1"/>
    <col min="4" max="4" width="15" style="1" customWidth="1"/>
  </cols>
  <sheetData>
    <row r="1" spans="1:4" s="5" customFormat="1" ht="30" customHeight="1" x14ac:dyDescent="0.25">
      <c r="A1" s="57" t="s">
        <v>108</v>
      </c>
      <c r="B1" s="57"/>
      <c r="C1" s="57"/>
      <c r="D1" s="57"/>
    </row>
    <row r="2" spans="1:4" s="6" customFormat="1" ht="24.95" customHeight="1" x14ac:dyDescent="0.3">
      <c r="A2" s="57" t="s">
        <v>109</v>
      </c>
      <c r="B2" s="57"/>
      <c r="C2" s="57"/>
      <c r="D2" s="57"/>
    </row>
    <row r="3" spans="1:4" s="7" customFormat="1" ht="24.95" customHeight="1" x14ac:dyDescent="0.25">
      <c r="A3" s="8" t="s">
        <v>110</v>
      </c>
      <c r="B3" s="9"/>
      <c r="C3" s="9"/>
      <c r="D3" s="9"/>
    </row>
    <row r="4" spans="1:4" ht="57.6" customHeight="1" x14ac:dyDescent="0.25">
      <c r="A4" s="40" t="s">
        <v>30</v>
      </c>
      <c r="B4" s="10" t="s">
        <v>7</v>
      </c>
      <c r="C4" s="10" t="s">
        <v>8</v>
      </c>
      <c r="D4" s="10" t="s">
        <v>10</v>
      </c>
    </row>
    <row r="5" spans="1:4" s="11" customFormat="1" ht="15.95" customHeight="1" x14ac:dyDescent="0.25">
      <c r="A5" s="12" t="s">
        <v>11</v>
      </c>
      <c r="B5" s="12">
        <v>2</v>
      </c>
      <c r="C5" s="12">
        <f>COLUMN()</f>
        <v>3</v>
      </c>
      <c r="D5" s="12" t="str">
        <f>_xlfn.CONCAT(TEXT(COLUMN(),"@")," (",TEXT(C5,"@")," / ",TEXT(B5,"@"),")")</f>
        <v>4 (3 / 2)</v>
      </c>
    </row>
    <row r="6" spans="1:4" x14ac:dyDescent="0.25">
      <c r="A6" s="25" t="s">
        <v>101</v>
      </c>
      <c r="B6" s="26">
        <v>5896717.4900000002</v>
      </c>
      <c r="C6" s="26">
        <v>7314510.9199999999</v>
      </c>
      <c r="D6" s="27">
        <v>1.2403999999999999</v>
      </c>
    </row>
    <row r="7" spans="1:4" x14ac:dyDescent="0.25">
      <c r="A7" s="28" t="s">
        <v>102</v>
      </c>
      <c r="B7" s="29">
        <v>5896717.4900000002</v>
      </c>
      <c r="C7" s="29">
        <v>7314510.9199999999</v>
      </c>
      <c r="D7" s="30"/>
    </row>
    <row r="8" spans="1:4" x14ac:dyDescent="0.25">
      <c r="A8" s="41" t="s">
        <v>111</v>
      </c>
      <c r="B8" s="42"/>
      <c r="C8" s="42"/>
      <c r="D8" s="42"/>
    </row>
    <row r="9" spans="1:4" x14ac:dyDescent="0.25">
      <c r="A9" s="43" t="s">
        <v>112</v>
      </c>
      <c r="B9" s="44">
        <v>957431.76</v>
      </c>
      <c r="C9" s="45" t="s">
        <v>160</v>
      </c>
      <c r="D9" s="46"/>
    </row>
    <row r="10" spans="1:4" x14ac:dyDescent="0.25">
      <c r="A10" s="43" t="s">
        <v>113</v>
      </c>
      <c r="B10" s="44">
        <v>29453.73</v>
      </c>
      <c r="C10" s="45" t="s">
        <v>161</v>
      </c>
      <c r="D10" s="46"/>
    </row>
    <row r="11" spans="1:4" x14ac:dyDescent="0.25">
      <c r="A11" s="43" t="s">
        <v>114</v>
      </c>
      <c r="B11" s="44">
        <v>4909832</v>
      </c>
      <c r="C11" s="45" t="s">
        <v>162</v>
      </c>
      <c r="D11" s="46"/>
    </row>
    <row r="12" spans="1:4" x14ac:dyDescent="0.25">
      <c r="A12" s="31" t="s">
        <v>115</v>
      </c>
      <c r="B12" s="32">
        <v>5896717.4900000002</v>
      </c>
      <c r="C12" s="32">
        <f>SUBTOTAL(9,C16:C98)</f>
        <v>7314510.9199999999</v>
      </c>
      <c r="D12" s="33"/>
    </row>
    <row r="13" spans="1:4" x14ac:dyDescent="0.25">
      <c r="A13" s="47" t="s">
        <v>116</v>
      </c>
      <c r="B13" s="48">
        <v>5896717.4900000002</v>
      </c>
      <c r="C13" s="48">
        <f>SUBTOTAL(9,C16:C98)</f>
        <v>7314510.9199999999</v>
      </c>
      <c r="D13" s="49"/>
    </row>
    <row r="14" spans="1:4" x14ac:dyDescent="0.25">
      <c r="A14" s="50" t="s">
        <v>117</v>
      </c>
      <c r="B14" s="51">
        <v>957431.76</v>
      </c>
      <c r="C14" s="51">
        <f>SUBTOTAL(9,C16:C38)</f>
        <v>904387.61000000022</v>
      </c>
      <c r="D14" s="52"/>
    </row>
    <row r="15" spans="1:4" x14ac:dyDescent="0.25">
      <c r="A15" s="53" t="s">
        <v>118</v>
      </c>
      <c r="B15" s="54">
        <v>698550</v>
      </c>
      <c r="C15" s="54">
        <f>SUBTOTAL(9,C16:C19)</f>
        <v>657198.59000000008</v>
      </c>
      <c r="D15" s="55"/>
    </row>
    <row r="16" spans="1:4" x14ac:dyDescent="0.25">
      <c r="A16" s="34" t="s">
        <v>119</v>
      </c>
      <c r="B16" s="35">
        <v>576000</v>
      </c>
      <c r="C16" s="35">
        <v>543098.39</v>
      </c>
      <c r="D16" s="36"/>
    </row>
    <row r="17" spans="1:4" x14ac:dyDescent="0.25">
      <c r="A17" s="34" t="s">
        <v>120</v>
      </c>
      <c r="B17" s="35">
        <v>3950</v>
      </c>
      <c r="C17" s="35">
        <v>3620.73</v>
      </c>
      <c r="D17" s="36"/>
    </row>
    <row r="18" spans="1:4" x14ac:dyDescent="0.25">
      <c r="A18" s="34" t="s">
        <v>121</v>
      </c>
      <c r="B18" s="35">
        <v>22600</v>
      </c>
      <c r="C18" s="35">
        <v>20268.310000000001</v>
      </c>
      <c r="D18" s="36"/>
    </row>
    <row r="19" spans="1:4" x14ac:dyDescent="0.25">
      <c r="A19" s="34" t="s">
        <v>122</v>
      </c>
      <c r="B19" s="35">
        <v>96000</v>
      </c>
      <c r="C19" s="35">
        <v>90211.16</v>
      </c>
      <c r="D19" s="36"/>
    </row>
    <row r="20" spans="1:4" x14ac:dyDescent="0.25">
      <c r="A20" s="53" t="s">
        <v>123</v>
      </c>
      <c r="B20" s="54">
        <v>252250.69</v>
      </c>
      <c r="C20" s="54">
        <f>SUBTOTAL(9,C21:C34)</f>
        <v>240760.92999999996</v>
      </c>
      <c r="D20" s="55"/>
    </row>
    <row r="21" spans="1:4" x14ac:dyDescent="0.25">
      <c r="A21" s="34" t="s">
        <v>124</v>
      </c>
      <c r="B21" s="35">
        <v>5115</v>
      </c>
      <c r="C21" s="35">
        <v>4776.5</v>
      </c>
      <c r="D21" s="36"/>
    </row>
    <row r="22" spans="1:4" x14ac:dyDescent="0.25">
      <c r="A22" s="34" t="s">
        <v>125</v>
      </c>
      <c r="B22" s="35">
        <v>26000</v>
      </c>
      <c r="C22" s="35">
        <v>21884.91</v>
      </c>
      <c r="D22" s="36"/>
    </row>
    <row r="23" spans="1:4" x14ac:dyDescent="0.25">
      <c r="A23" s="34" t="s">
        <v>126</v>
      </c>
      <c r="B23" s="35">
        <v>4328</v>
      </c>
      <c r="C23" s="35">
        <v>1232</v>
      </c>
      <c r="D23" s="36"/>
    </row>
    <row r="24" spans="1:4" x14ac:dyDescent="0.25">
      <c r="A24" s="34" t="s">
        <v>127</v>
      </c>
      <c r="B24" s="35">
        <v>14687.55</v>
      </c>
      <c r="C24" s="35">
        <v>13908.27</v>
      </c>
      <c r="D24" s="36"/>
    </row>
    <row r="25" spans="1:4" x14ac:dyDescent="0.25">
      <c r="A25" s="34" t="s">
        <v>128</v>
      </c>
      <c r="B25" s="35">
        <v>18854</v>
      </c>
      <c r="C25" s="35">
        <v>16912.88</v>
      </c>
      <c r="D25" s="36"/>
    </row>
    <row r="26" spans="1:4" x14ac:dyDescent="0.25">
      <c r="A26" s="34" t="s">
        <v>129</v>
      </c>
      <c r="B26" s="35">
        <v>5443</v>
      </c>
      <c r="C26" s="35">
        <v>5443</v>
      </c>
      <c r="D26" s="36"/>
    </row>
    <row r="27" spans="1:4" x14ac:dyDescent="0.25">
      <c r="A27" s="34" t="s">
        <v>130</v>
      </c>
      <c r="B27" s="35">
        <v>58131.14</v>
      </c>
      <c r="C27" s="35">
        <v>58092.11</v>
      </c>
      <c r="D27" s="36"/>
    </row>
    <row r="28" spans="1:4" x14ac:dyDescent="0.25">
      <c r="A28" s="34" t="s">
        <v>131</v>
      </c>
      <c r="B28" s="35">
        <v>399</v>
      </c>
      <c r="C28" s="35">
        <v>376.56</v>
      </c>
      <c r="D28" s="36"/>
    </row>
    <row r="29" spans="1:4" x14ac:dyDescent="0.25">
      <c r="A29" s="34" t="s">
        <v>132</v>
      </c>
      <c r="B29" s="35">
        <v>3345</v>
      </c>
      <c r="C29" s="35">
        <v>3103.43</v>
      </c>
      <c r="D29" s="36"/>
    </row>
    <row r="30" spans="1:4" x14ac:dyDescent="0.25">
      <c r="A30" s="34" t="s">
        <v>133</v>
      </c>
      <c r="B30" s="35">
        <v>89000</v>
      </c>
      <c r="C30" s="35">
        <v>89000</v>
      </c>
      <c r="D30" s="36"/>
    </row>
    <row r="31" spans="1:4" x14ac:dyDescent="0.25">
      <c r="A31" s="34" t="s">
        <v>134</v>
      </c>
      <c r="B31" s="35">
        <v>2240</v>
      </c>
      <c r="C31" s="35">
        <v>1380.33</v>
      </c>
      <c r="D31" s="36"/>
    </row>
    <row r="32" spans="1:4" x14ac:dyDescent="0.25">
      <c r="A32" s="34" t="s">
        <v>135</v>
      </c>
      <c r="B32" s="35">
        <v>5380</v>
      </c>
      <c r="C32" s="35">
        <v>5348.53</v>
      </c>
      <c r="D32" s="36"/>
    </row>
    <row r="33" spans="1:4" x14ac:dyDescent="0.25">
      <c r="A33" s="34" t="s">
        <v>136</v>
      </c>
      <c r="B33" s="35">
        <v>18000</v>
      </c>
      <c r="C33" s="35">
        <v>17974.41</v>
      </c>
      <c r="D33" s="36"/>
    </row>
    <row r="34" spans="1:4" x14ac:dyDescent="0.25">
      <c r="A34" s="34" t="s">
        <v>137</v>
      </c>
      <c r="B34" s="35">
        <v>1328</v>
      </c>
      <c r="C34" s="35">
        <v>1328</v>
      </c>
      <c r="D34" s="36"/>
    </row>
    <row r="35" spans="1:4" x14ac:dyDescent="0.25">
      <c r="A35" s="53" t="s">
        <v>138</v>
      </c>
      <c r="B35" s="54">
        <v>1496</v>
      </c>
      <c r="C35" s="54">
        <f>SUBTOTAL(9,C36:C36)</f>
        <v>1294.95</v>
      </c>
      <c r="D35" s="55"/>
    </row>
    <row r="36" spans="1:4" x14ac:dyDescent="0.25">
      <c r="A36" s="34" t="s">
        <v>139</v>
      </c>
      <c r="B36" s="35">
        <v>1496</v>
      </c>
      <c r="C36" s="35">
        <v>1294.95</v>
      </c>
      <c r="D36" s="36"/>
    </row>
    <row r="37" spans="1:4" x14ac:dyDescent="0.25">
      <c r="A37" s="53" t="s">
        <v>140</v>
      </c>
      <c r="B37" s="54">
        <v>5135.07</v>
      </c>
      <c r="C37" s="54">
        <f>SUBTOTAL(9,C38:C38)</f>
        <v>5133.1400000000003</v>
      </c>
      <c r="D37" s="55"/>
    </row>
    <row r="38" spans="1:4" x14ac:dyDescent="0.25">
      <c r="A38" s="34" t="s">
        <v>141</v>
      </c>
      <c r="B38" s="35">
        <v>5135.07</v>
      </c>
      <c r="C38" s="35">
        <v>5133.1400000000003</v>
      </c>
      <c r="D38" s="36"/>
    </row>
    <row r="39" spans="1:4" x14ac:dyDescent="0.25">
      <c r="A39" s="50" t="s">
        <v>142</v>
      </c>
      <c r="B39" s="51">
        <v>29453.73</v>
      </c>
      <c r="C39" s="51">
        <f>SUBTOTAL(9,C41:C74)</f>
        <v>20976.299999999996</v>
      </c>
      <c r="D39" s="52"/>
    </row>
    <row r="40" spans="1:4" x14ac:dyDescent="0.25">
      <c r="A40" s="53" t="s">
        <v>118</v>
      </c>
      <c r="B40" s="54">
        <v>8216.32</v>
      </c>
      <c r="C40" s="54">
        <f>SUBTOTAL(9,C41:C41)</f>
        <v>10978.15</v>
      </c>
      <c r="D40" s="55"/>
    </row>
    <row r="41" spans="1:4" x14ac:dyDescent="0.25">
      <c r="A41" s="34" t="s">
        <v>121</v>
      </c>
      <c r="B41" s="35">
        <v>8216.32</v>
      </c>
      <c r="C41" s="35">
        <v>10978.15</v>
      </c>
      <c r="D41" s="36"/>
    </row>
    <row r="42" spans="1:4" x14ac:dyDescent="0.25">
      <c r="A42" s="53" t="s">
        <v>123</v>
      </c>
      <c r="B42" s="54">
        <v>19108.37</v>
      </c>
      <c r="C42" s="54">
        <f>SUBTOTAL(9,C43:C65)</f>
        <v>9997.51</v>
      </c>
      <c r="D42" s="55"/>
    </row>
    <row r="43" spans="1:4" x14ac:dyDescent="0.25">
      <c r="A43" s="34" t="s">
        <v>124</v>
      </c>
      <c r="B43" s="35">
        <v>709.68</v>
      </c>
      <c r="C43" s="35">
        <v>1013.8</v>
      </c>
      <c r="D43" s="36"/>
    </row>
    <row r="44" spans="1:4" x14ac:dyDescent="0.25">
      <c r="A44" s="34" t="s">
        <v>125</v>
      </c>
      <c r="B44" s="35">
        <v>0</v>
      </c>
      <c r="C44" s="35">
        <v>0</v>
      </c>
      <c r="D44" s="36"/>
    </row>
    <row r="45" spans="1:4" x14ac:dyDescent="0.25">
      <c r="A45" s="34" t="s">
        <v>126</v>
      </c>
      <c r="B45" s="35">
        <v>709.68</v>
      </c>
      <c r="C45" s="35">
        <v>0</v>
      </c>
      <c r="D45" s="36"/>
    </row>
    <row r="46" spans="1:4" x14ac:dyDescent="0.25">
      <c r="A46" s="34" t="s">
        <v>143</v>
      </c>
      <c r="B46" s="35">
        <v>0</v>
      </c>
      <c r="C46" s="35">
        <v>0</v>
      </c>
      <c r="D46" s="36"/>
    </row>
    <row r="47" spans="1:4" x14ac:dyDescent="0.25">
      <c r="A47" s="34" t="s">
        <v>127</v>
      </c>
      <c r="B47" s="35">
        <v>1509.68</v>
      </c>
      <c r="C47" s="35">
        <v>1651.36</v>
      </c>
      <c r="D47" s="36"/>
    </row>
    <row r="48" spans="1:4" x14ac:dyDescent="0.25">
      <c r="A48" s="34" t="s">
        <v>128</v>
      </c>
      <c r="B48" s="35">
        <v>709.68</v>
      </c>
      <c r="C48" s="35">
        <v>355.58</v>
      </c>
      <c r="D48" s="36"/>
    </row>
    <row r="49" spans="1:4" x14ac:dyDescent="0.25">
      <c r="A49" s="34" t="s">
        <v>144</v>
      </c>
      <c r="B49" s="35">
        <v>709.68</v>
      </c>
      <c r="C49" s="35">
        <v>117.78</v>
      </c>
      <c r="D49" s="36"/>
    </row>
    <row r="50" spans="1:4" x14ac:dyDescent="0.25">
      <c r="A50" s="34" t="s">
        <v>145</v>
      </c>
      <c r="B50" s="35">
        <v>709.68</v>
      </c>
      <c r="C50" s="35">
        <v>0</v>
      </c>
      <c r="D50" s="36"/>
    </row>
    <row r="51" spans="1:4" x14ac:dyDescent="0.25">
      <c r="A51" s="34" t="s">
        <v>146</v>
      </c>
      <c r="B51" s="35">
        <v>3300</v>
      </c>
      <c r="C51" s="35">
        <v>3300</v>
      </c>
      <c r="D51" s="36"/>
    </row>
    <row r="52" spans="1:4" x14ac:dyDescent="0.25">
      <c r="A52" s="34" t="s">
        <v>129</v>
      </c>
      <c r="B52" s="35">
        <v>709.68</v>
      </c>
      <c r="C52" s="35">
        <v>103</v>
      </c>
      <c r="D52" s="36"/>
    </row>
    <row r="53" spans="1:4" x14ac:dyDescent="0.25">
      <c r="A53" s="34" t="s">
        <v>130</v>
      </c>
      <c r="B53" s="35">
        <v>709.68</v>
      </c>
      <c r="C53" s="35">
        <v>0</v>
      </c>
      <c r="D53" s="36"/>
    </row>
    <row r="54" spans="1:4" x14ac:dyDescent="0.25">
      <c r="A54" s="34" t="s">
        <v>131</v>
      </c>
      <c r="B54" s="35">
        <v>709.68</v>
      </c>
      <c r="C54" s="35">
        <v>0</v>
      </c>
      <c r="D54" s="36"/>
    </row>
    <row r="55" spans="1:4" x14ac:dyDescent="0.25">
      <c r="A55" s="34" t="s">
        <v>132</v>
      </c>
      <c r="B55" s="35">
        <v>709.68</v>
      </c>
      <c r="C55" s="35">
        <v>0</v>
      </c>
      <c r="D55" s="36"/>
    </row>
    <row r="56" spans="1:4" x14ac:dyDescent="0.25">
      <c r="A56" s="34" t="s">
        <v>133</v>
      </c>
      <c r="B56" s="35">
        <v>709.68</v>
      </c>
      <c r="C56" s="35">
        <v>0</v>
      </c>
      <c r="D56" s="36"/>
    </row>
    <row r="57" spans="1:4" x14ac:dyDescent="0.25">
      <c r="A57" s="34" t="s">
        <v>134</v>
      </c>
      <c r="B57" s="35">
        <v>709.68</v>
      </c>
      <c r="C57" s="35">
        <v>0</v>
      </c>
      <c r="D57" s="36"/>
    </row>
    <row r="58" spans="1:4" x14ac:dyDescent="0.25">
      <c r="A58" s="34" t="s">
        <v>147</v>
      </c>
      <c r="B58" s="35">
        <v>709.68</v>
      </c>
      <c r="C58" s="35">
        <v>0</v>
      </c>
      <c r="D58" s="36"/>
    </row>
    <row r="59" spans="1:4" x14ac:dyDescent="0.25">
      <c r="A59" s="34" t="s">
        <v>135</v>
      </c>
      <c r="B59" s="35">
        <v>709.68</v>
      </c>
      <c r="C59" s="35">
        <v>0</v>
      </c>
      <c r="D59" s="36"/>
    </row>
    <row r="60" spans="1:4" x14ac:dyDescent="0.25">
      <c r="A60" s="34" t="s">
        <v>136</v>
      </c>
      <c r="B60" s="35">
        <v>2668.85</v>
      </c>
      <c r="C60" s="35">
        <v>1653.46</v>
      </c>
      <c r="D60" s="36"/>
    </row>
    <row r="61" spans="1:4" x14ac:dyDescent="0.25">
      <c r="A61" s="34" t="s">
        <v>137</v>
      </c>
      <c r="B61" s="35">
        <v>709.68</v>
      </c>
      <c r="C61" s="35">
        <v>0</v>
      </c>
      <c r="D61" s="36"/>
    </row>
    <row r="62" spans="1:4" x14ac:dyDescent="0.25">
      <c r="A62" s="34" t="s">
        <v>148</v>
      </c>
      <c r="B62" s="35">
        <v>984.64</v>
      </c>
      <c r="C62" s="35">
        <v>1784.35</v>
      </c>
      <c r="D62" s="36"/>
    </row>
    <row r="63" spans="1:4" x14ac:dyDescent="0.25">
      <c r="A63" s="34" t="s">
        <v>149</v>
      </c>
      <c r="B63" s="35">
        <v>0</v>
      </c>
      <c r="C63" s="35">
        <v>0</v>
      </c>
      <c r="D63" s="36"/>
    </row>
    <row r="64" spans="1:4" x14ac:dyDescent="0.25">
      <c r="A64" s="34" t="s">
        <v>150</v>
      </c>
      <c r="B64" s="35">
        <v>0</v>
      </c>
      <c r="C64" s="35">
        <v>18.18</v>
      </c>
      <c r="D64" s="36"/>
    </row>
    <row r="65" spans="1:4" x14ac:dyDescent="0.25">
      <c r="A65" s="34" t="s">
        <v>151</v>
      </c>
      <c r="B65" s="35">
        <v>709.68</v>
      </c>
      <c r="C65" s="35">
        <v>0</v>
      </c>
      <c r="D65" s="36"/>
    </row>
    <row r="66" spans="1:4" x14ac:dyDescent="0.25">
      <c r="A66" s="53" t="s">
        <v>138</v>
      </c>
      <c r="B66" s="54">
        <v>1419.36</v>
      </c>
      <c r="C66" s="54">
        <f>SUBTOTAL(9,C67:C68)</f>
        <v>0.64</v>
      </c>
      <c r="D66" s="55"/>
    </row>
    <row r="67" spans="1:4" x14ac:dyDescent="0.25">
      <c r="A67" s="34" t="s">
        <v>139</v>
      </c>
      <c r="B67" s="35">
        <v>709.68</v>
      </c>
      <c r="C67" s="35">
        <v>0.64</v>
      </c>
      <c r="D67" s="36"/>
    </row>
    <row r="68" spans="1:4" x14ac:dyDescent="0.25">
      <c r="A68" s="34" t="s">
        <v>152</v>
      </c>
      <c r="B68" s="35">
        <v>709.68</v>
      </c>
      <c r="C68" s="35">
        <v>0</v>
      </c>
      <c r="D68" s="36"/>
    </row>
    <row r="69" spans="1:4" x14ac:dyDescent="0.25">
      <c r="A69" s="53" t="s">
        <v>140</v>
      </c>
      <c r="B69" s="54">
        <v>709.68</v>
      </c>
      <c r="C69" s="54">
        <f>SUBTOTAL(9,C70:C74)</f>
        <v>0</v>
      </c>
      <c r="D69" s="55"/>
    </row>
    <row r="70" spans="1:4" x14ac:dyDescent="0.25">
      <c r="A70" s="34" t="s">
        <v>141</v>
      </c>
      <c r="B70" s="35">
        <v>709.68</v>
      </c>
      <c r="C70" s="35">
        <v>0</v>
      </c>
      <c r="D70" s="36"/>
    </row>
    <row r="71" spans="1:4" x14ac:dyDescent="0.25">
      <c r="A71" s="34" t="s">
        <v>153</v>
      </c>
      <c r="B71" s="35">
        <v>0</v>
      </c>
      <c r="C71" s="35">
        <v>0</v>
      </c>
      <c r="D71" s="36"/>
    </row>
    <row r="72" spans="1:4" x14ac:dyDescent="0.25">
      <c r="A72" s="34" t="s">
        <v>154</v>
      </c>
      <c r="B72" s="35">
        <v>0</v>
      </c>
      <c r="C72" s="35">
        <v>0</v>
      </c>
      <c r="D72" s="36"/>
    </row>
    <row r="73" spans="1:4" x14ac:dyDescent="0.25">
      <c r="A73" s="34" t="s">
        <v>155</v>
      </c>
      <c r="B73" s="35">
        <v>0</v>
      </c>
      <c r="C73" s="35">
        <v>0</v>
      </c>
      <c r="D73" s="36"/>
    </row>
    <row r="74" spans="1:4" x14ac:dyDescent="0.25">
      <c r="A74" s="34" t="s">
        <v>156</v>
      </c>
      <c r="B74" s="35">
        <v>0</v>
      </c>
      <c r="C74" s="35">
        <v>0</v>
      </c>
      <c r="D74" s="36"/>
    </row>
    <row r="75" spans="1:4" x14ac:dyDescent="0.25">
      <c r="A75" s="50" t="s">
        <v>157</v>
      </c>
      <c r="B75" s="51">
        <v>6389146.1600000001</v>
      </c>
      <c r="C75" s="51">
        <f>SUBTOTAL(9,C77:C98)</f>
        <v>6389147.0099999998</v>
      </c>
      <c r="D75" s="52"/>
    </row>
    <row r="76" spans="1:4" x14ac:dyDescent="0.25">
      <c r="A76" s="53" t="s">
        <v>123</v>
      </c>
      <c r="B76" s="54">
        <v>4904208.95</v>
      </c>
      <c r="C76" s="54">
        <f>SUBTOTAL(9,C77:C93)</f>
        <v>6389138.71</v>
      </c>
      <c r="D76" s="55"/>
    </row>
    <row r="77" spans="1:4" x14ac:dyDescent="0.25">
      <c r="A77" s="34" t="s">
        <v>124</v>
      </c>
      <c r="B77" s="35">
        <v>0</v>
      </c>
      <c r="C77" s="35">
        <v>1785</v>
      </c>
      <c r="D77" s="36"/>
    </row>
    <row r="78" spans="1:4" x14ac:dyDescent="0.25">
      <c r="A78" s="34" t="s">
        <v>126</v>
      </c>
      <c r="B78" s="35">
        <v>0</v>
      </c>
      <c r="C78" s="35">
        <v>1150</v>
      </c>
      <c r="D78" s="36"/>
    </row>
    <row r="79" spans="1:4" x14ac:dyDescent="0.25">
      <c r="A79" s="34" t="s">
        <v>127</v>
      </c>
      <c r="B79" s="35">
        <v>6200</v>
      </c>
      <c r="C79" s="35">
        <v>4634.24</v>
      </c>
      <c r="D79" s="36"/>
    </row>
    <row r="80" spans="1:4" x14ac:dyDescent="0.25">
      <c r="A80" s="34" t="s">
        <v>128</v>
      </c>
      <c r="B80" s="35">
        <v>1874.35</v>
      </c>
      <c r="C80" s="35">
        <v>0</v>
      </c>
      <c r="D80" s="36"/>
    </row>
    <row r="81" spans="1:4" x14ac:dyDescent="0.25">
      <c r="A81" s="34" t="s">
        <v>144</v>
      </c>
      <c r="B81" s="35">
        <v>1874.35</v>
      </c>
      <c r="C81" s="35">
        <v>0</v>
      </c>
      <c r="D81" s="36"/>
    </row>
    <row r="82" spans="1:4" x14ac:dyDescent="0.25">
      <c r="A82" s="34" t="s">
        <v>146</v>
      </c>
      <c r="B82" s="35">
        <v>1874.35</v>
      </c>
      <c r="C82" s="35">
        <v>0</v>
      </c>
      <c r="D82" s="36"/>
    </row>
    <row r="83" spans="1:4" x14ac:dyDescent="0.25">
      <c r="A83" s="34" t="s">
        <v>129</v>
      </c>
      <c r="B83" s="35">
        <v>1874.35</v>
      </c>
      <c r="C83" s="35">
        <v>1114.8699999999999</v>
      </c>
      <c r="D83" s="36"/>
    </row>
    <row r="84" spans="1:4" x14ac:dyDescent="0.25">
      <c r="A84" s="34" t="s">
        <v>130</v>
      </c>
      <c r="B84" s="35">
        <v>4868527.2699999996</v>
      </c>
      <c r="C84" s="35">
        <v>6359903.7999999998</v>
      </c>
      <c r="D84" s="36"/>
    </row>
    <row r="85" spans="1:4" x14ac:dyDescent="0.25">
      <c r="A85" s="34" t="s">
        <v>131</v>
      </c>
      <c r="B85" s="35">
        <v>1874.35</v>
      </c>
      <c r="C85" s="35">
        <v>773.39</v>
      </c>
      <c r="D85" s="36"/>
    </row>
    <row r="86" spans="1:4" x14ac:dyDescent="0.25">
      <c r="A86" s="34" t="s">
        <v>132</v>
      </c>
      <c r="B86" s="35">
        <v>5996</v>
      </c>
      <c r="C86" s="35">
        <v>7684.86</v>
      </c>
      <c r="D86" s="36"/>
    </row>
    <row r="87" spans="1:4" x14ac:dyDescent="0.25">
      <c r="A87" s="34" t="s">
        <v>133</v>
      </c>
      <c r="B87" s="35">
        <v>2800</v>
      </c>
      <c r="C87" s="35">
        <v>3808</v>
      </c>
      <c r="D87" s="36"/>
    </row>
    <row r="88" spans="1:4" x14ac:dyDescent="0.25">
      <c r="A88" s="34" t="s">
        <v>134</v>
      </c>
      <c r="B88" s="35">
        <v>0</v>
      </c>
      <c r="C88" s="35">
        <v>0</v>
      </c>
      <c r="D88" s="36"/>
    </row>
    <row r="89" spans="1:4" x14ac:dyDescent="0.25">
      <c r="A89" s="34" t="s">
        <v>147</v>
      </c>
      <c r="B89" s="35">
        <v>1874.35</v>
      </c>
      <c r="C89" s="35">
        <v>0</v>
      </c>
      <c r="D89" s="36"/>
    </row>
    <row r="90" spans="1:4" x14ac:dyDescent="0.25">
      <c r="A90" s="34" t="s">
        <v>135</v>
      </c>
      <c r="B90" s="35">
        <v>1874.35</v>
      </c>
      <c r="C90" s="35">
        <v>0</v>
      </c>
      <c r="D90" s="36"/>
    </row>
    <row r="91" spans="1:4" x14ac:dyDescent="0.25">
      <c r="A91" s="34" t="s">
        <v>136</v>
      </c>
      <c r="B91" s="35">
        <v>5436</v>
      </c>
      <c r="C91" s="35">
        <v>7791.48</v>
      </c>
      <c r="D91" s="36"/>
    </row>
    <row r="92" spans="1:4" x14ac:dyDescent="0.25">
      <c r="A92" s="34" t="s">
        <v>137</v>
      </c>
      <c r="B92" s="35">
        <v>1874.35</v>
      </c>
      <c r="C92" s="35">
        <v>259.43</v>
      </c>
      <c r="D92" s="36"/>
    </row>
    <row r="93" spans="1:4" x14ac:dyDescent="0.25">
      <c r="A93" s="34" t="s">
        <v>150</v>
      </c>
      <c r="B93" s="35">
        <v>254.88</v>
      </c>
      <c r="C93" s="35">
        <v>233.64</v>
      </c>
      <c r="D93" s="36"/>
    </row>
    <row r="94" spans="1:4" x14ac:dyDescent="0.25">
      <c r="A94" s="53" t="s">
        <v>138</v>
      </c>
      <c r="B94" s="54">
        <v>3748.7</v>
      </c>
      <c r="C94" s="54">
        <f>SUBTOTAL(9,C95:C96)</f>
        <v>8.3000000000000007</v>
      </c>
      <c r="D94" s="55"/>
    </row>
    <row r="95" spans="1:4" x14ac:dyDescent="0.25">
      <c r="A95" s="34" t="s">
        <v>139</v>
      </c>
      <c r="B95" s="35">
        <v>1874.35</v>
      </c>
      <c r="C95" s="35">
        <v>8.3000000000000007</v>
      </c>
      <c r="D95" s="36"/>
    </row>
    <row r="96" spans="1:4" x14ac:dyDescent="0.25">
      <c r="A96" s="34" t="s">
        <v>158</v>
      </c>
      <c r="B96" s="35">
        <v>1874.35</v>
      </c>
      <c r="C96" s="35">
        <v>0</v>
      </c>
      <c r="D96" s="36"/>
    </row>
    <row r="97" spans="1:4" x14ac:dyDescent="0.25">
      <c r="A97" s="53" t="s">
        <v>140</v>
      </c>
      <c r="B97" s="54">
        <v>1874.35</v>
      </c>
      <c r="C97" s="54">
        <f>SUBTOTAL(9,C98:C98)</f>
        <v>0</v>
      </c>
      <c r="D97" s="55"/>
    </row>
    <row r="98" spans="1:4" x14ac:dyDescent="0.25">
      <c r="A98" s="34" t="s">
        <v>141</v>
      </c>
      <c r="B98" s="35">
        <v>1874.35</v>
      </c>
      <c r="C98" s="35">
        <v>0</v>
      </c>
      <c r="D98" s="36"/>
    </row>
    <row r="99" spans="1:4" ht="20.100000000000001" customHeight="1" x14ac:dyDescent="0.25">
      <c r="A99" s="37" t="s">
        <v>43</v>
      </c>
      <c r="B99" s="38">
        <v>5896717.4900000002</v>
      </c>
      <c r="C99" s="38">
        <f>IFERROR(SUBTOTAL(9,C16:C98),0)</f>
        <v>7314510.9199999999</v>
      </c>
      <c r="D99" s="39">
        <v>1.2403999999999999</v>
      </c>
    </row>
    <row r="100" spans="1:4" x14ac:dyDescent="0.25">
      <c r="D100" s="11"/>
    </row>
  </sheetData>
  <mergeCells count="2">
    <mergeCell ref="A2:D2"/>
    <mergeCell ref="A1:D1"/>
  </mergeCells>
  <pageMargins left="0.39370078740157499" right="0.39370078740157499" top="0.39370078740157499" bottom="0.511811023622047" header="0" footer="0.31496062992126"/>
  <pageSetup paperSize="9" scale="74" fitToHeight="0" orientation="portrait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22</vt:i4>
      </vt:variant>
    </vt:vector>
  </HeadingPairs>
  <TitlesOfParts>
    <vt:vector size="26" baseType="lpstr">
      <vt:lpstr>Sažetak</vt:lpstr>
      <vt:lpstr>Račun prihoda i rashoda</vt:lpstr>
      <vt:lpstr>Račun financiranja</vt:lpstr>
      <vt:lpstr>Posebni dio</vt:lpstr>
      <vt:lpstr>Sažetak!__S0A_Master_DS__X</vt:lpstr>
      <vt:lpstr>Sažetak!__S0A_Naslov_DS__</vt:lpstr>
      <vt:lpstr>'Račun prihoda i rashoda'!__S1A_G01_DS__X</vt:lpstr>
      <vt:lpstr>'Račun prihoda i rashoda'!__S1A_G02_DS__X</vt:lpstr>
      <vt:lpstr>'Račun prihoda i rashoda'!__S1A_G03_DS__X</vt:lpstr>
      <vt:lpstr>'Račun prihoda i rashoda'!__S1A_Master_DS__X</vt:lpstr>
      <vt:lpstr>'Račun financiranja'!__S1A_Naslov_DS__</vt:lpstr>
      <vt:lpstr>'Račun prihoda i rashoda'!__S1A_Naslov_DS__</vt:lpstr>
      <vt:lpstr>'Posebni dio'!__S2A_G01_DS__X</vt:lpstr>
      <vt:lpstr>'Posebni dio'!__S2A_G02_DS__X</vt:lpstr>
      <vt:lpstr>'Posebni dio'!__S2A_G02D__</vt:lpstr>
      <vt:lpstr>'Posebni dio'!__S2A_G03_DS__X</vt:lpstr>
      <vt:lpstr>'Posebni dio'!__S2A_G04_DS__X</vt:lpstr>
      <vt:lpstr>'Posebni dio'!__S2A_G05_DS__X</vt:lpstr>
      <vt:lpstr>'Posebni dio'!__S2A_G06_DS__X</vt:lpstr>
      <vt:lpstr>'Posebni dio'!__S2A_Master_DS__X</vt:lpstr>
      <vt:lpstr>'Posebni dio'!__S2A_Naslov_DS__</vt:lpstr>
      <vt:lpstr>Sažetak!S0A_Ver1</vt:lpstr>
      <vt:lpstr>'Račun financiranja'!S1A_RedoviSveuk</vt:lpstr>
      <vt:lpstr>'Račun prihoda i rashoda'!S1A_RedoviSveuk</vt:lpstr>
      <vt:lpstr>'Posebni dio'!S2A_GDET01_Redovi</vt:lpstr>
      <vt:lpstr>'Posebni dio'!S2A_RedoviSveuk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Nataša Skok</cp:lastModifiedBy>
  <cp:lastPrinted>2026-01-19T12:20:23Z</cp:lastPrinted>
  <dcterms:created xsi:type="dcterms:W3CDTF">2026-01-15T07:30:40Z</dcterms:created>
  <dcterms:modified xsi:type="dcterms:W3CDTF">2026-01-20T08:40:41Z</dcterms:modified>
</cp:coreProperties>
</file>